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926" firstSheet="12" activeTab="16"/>
  </bookViews>
  <sheets>
    <sheet name="封面" sheetId="1" r:id="rId1"/>
    <sheet name="2017全市公共预算收入执行" sheetId="2" r:id="rId2"/>
    <sheet name="2017全市公共预算支出执行" sheetId="3" r:id="rId3"/>
    <sheet name="2017市级公共预算收入执行" sheetId="4" r:id="rId4"/>
    <sheet name="2017市级公共预算支出执行" sheetId="5" r:id="rId5"/>
    <sheet name="2017全市政府性基金收支执行" sheetId="6" r:id="rId6"/>
    <sheet name="2017市级政府性基金收支执行" sheetId="7" r:id="rId7"/>
    <sheet name="2017市级国有资本经营收支执行" sheetId="8" r:id="rId8"/>
    <sheet name="2017宝鸡市社会保险基金收支预算" sheetId="9" r:id="rId9"/>
    <sheet name="2018全市公共收支预算表" sheetId="10" r:id="rId10"/>
    <sheet name="2018市级收入预算表" sheetId="11" r:id="rId11"/>
    <sheet name="2018年市级支出预算表（功能）" sheetId="12" r:id="rId12"/>
    <sheet name="2018年市级支出预算（经济）" sheetId="13" r:id="rId13"/>
    <sheet name="2018全市政府性基金收支预算" sheetId="14" r:id="rId14"/>
    <sheet name="2018市级政府性基金收支预算" sheetId="15" r:id="rId15"/>
    <sheet name="2018市级国有资本经营收支预算" sheetId="16" r:id="rId16"/>
    <sheet name="2018宝鸡市社会保险基金收支预算" sheetId="17" r:id="rId17"/>
  </sheets>
  <definedNames>
    <definedName name="_xlnm.Print_Area" localSheetId="8">'2017宝鸡市社会保险基金收支预算'!$A$1:$H$33</definedName>
    <definedName name="_xlnm.Print_Area" localSheetId="1">'2017全市公共预算收入执行'!$A$1:$D$29</definedName>
    <definedName name="_xlnm.Print_Area" localSheetId="2">'2017全市公共预算支出执行'!$A$1:$G$27</definedName>
    <definedName name="_xlnm.Print_Area" localSheetId="5">'2017全市政府性基金收支执行'!$A$1:$N$31</definedName>
    <definedName name="_xlnm.Print_Area" localSheetId="3">'2017市级公共预算收入执行'!$A$1:$D$29</definedName>
    <definedName name="_xlnm.Print_Area" localSheetId="4">'2017市级公共预算支出执行'!$A$1:$G$27</definedName>
    <definedName name="_xlnm.Print_Area" localSheetId="7">'2017市级国有资本经营收支执行'!$A$1:$H$32</definedName>
    <definedName name="_xlnm.Print_Area" localSheetId="6">'2017市级政府性基金收支执行'!$A$1:$N$26</definedName>
    <definedName name="_xlnm.Print_Area" localSheetId="16">'2018宝鸡市社会保险基金收支预算'!$A$1:$H$33</definedName>
    <definedName name="_xlnm.Print_Area" localSheetId="12">'2018年市级支出预算（经济）'!$A$2:$BK$27</definedName>
    <definedName name="_xlnm.Print_Area" localSheetId="11">'2018年市级支出预算表（功能）'!$A$1:$D$534</definedName>
    <definedName name="_xlnm.Print_Area" localSheetId="9">'2018全市公共收支预算表'!$A$1:$J$29</definedName>
    <definedName name="_xlnm.Print_Area" localSheetId="13">'2018全市政府性基金收支预算'!$A$1:$H$16</definedName>
    <definedName name="_xlnm.Print_Area" localSheetId="15">'2018市级国有资本经营收支预算'!$A$1:$F$73</definedName>
    <definedName name="_xlnm.Print_Area" localSheetId="10">'2018市级收入预算表'!$A$1:$D$28</definedName>
    <definedName name="_xlnm.Print_Area" localSheetId="14">'2018市级政府性基金收支预算'!$A$1:$F$21</definedName>
    <definedName name="_xlnm.Print_Area" localSheetId="0">'封面'!$A$1:$A$35</definedName>
    <definedName name="_xlnm.Print_Titles" localSheetId="5">'2017全市政府性基金收支执行'!$1:$4</definedName>
    <definedName name="_xlnm.Print_Titles" localSheetId="7">'2017市级国有资本经营收支执行'!$1:$3</definedName>
    <definedName name="_xlnm.Print_Titles" localSheetId="16">'2018宝鸡市社会保险基金收支预算'!$3:$3</definedName>
    <definedName name="_xlnm.Print_Titles" localSheetId="12">'2018年市级支出预算（经济）'!$A:$A,'2018年市级支出预算（经济）'!$1:$5</definedName>
    <definedName name="_xlnm.Print_Titles" localSheetId="11">'2018年市级支出预算表（功能）'!$1:$3</definedName>
    <definedName name="_xlnm.Print_Titles" localSheetId="15">'2018市级国有资本经营收支预算'!$1:$3</definedName>
    <definedName name="_xlnm.Print_Titles" localSheetId="14">'2018市级政府性基金收支预算'!$1:$3</definedName>
  </definedNames>
  <calcPr fullCalcOnLoad="1"/>
</workbook>
</file>

<file path=xl/sharedStrings.xml><?xml version="1.0" encoding="utf-8"?>
<sst xmlns="http://schemas.openxmlformats.org/spreadsheetml/2006/main" count="1771" uniqueCount="1301">
  <si>
    <t xml:space="preserve">  财政预算报告附件</t>
  </si>
  <si>
    <t>宝鸡市2017年财政预算</t>
  </si>
  <si>
    <t>执行情况和2018年财政预算</t>
  </si>
  <si>
    <t>（草案）</t>
  </si>
  <si>
    <t>宝鸡市财政局</t>
  </si>
  <si>
    <t>宝鸡市2017年一般公共预算收入执行情况表</t>
  </si>
  <si>
    <t>（表一）</t>
  </si>
  <si>
    <t>单位:万元</t>
  </si>
  <si>
    <t>项    目</t>
  </si>
  <si>
    <t>2016年
决算数
（同口径）</t>
  </si>
  <si>
    <t>2017年
完成数</t>
  </si>
  <si>
    <t>比上年
同口径
增、减%</t>
  </si>
  <si>
    <t>一、税收收入</t>
  </si>
  <si>
    <t xml:space="preserve"> 增值税</t>
  </si>
  <si>
    <t xml:space="preserve"> 营业税</t>
  </si>
  <si>
    <t xml:space="preserve"> 企业所得税</t>
  </si>
  <si>
    <t xml:space="preserve"> 个人所得税</t>
  </si>
  <si>
    <t xml:space="preserve"> 资源税</t>
  </si>
  <si>
    <t xml:space="preserve"> 城市维护建设税</t>
  </si>
  <si>
    <t xml:space="preserve"> 房产税</t>
  </si>
  <si>
    <t xml:space="preserve"> 印花税</t>
  </si>
  <si>
    <t xml:space="preserve"> 城镇土地使用税</t>
  </si>
  <si>
    <t xml:space="preserve"> 土地增值税</t>
  </si>
  <si>
    <t xml:space="preserve"> 车船税</t>
  </si>
  <si>
    <t xml:space="preserve"> 耕地占用税</t>
  </si>
  <si>
    <t xml:space="preserve"> 契税</t>
  </si>
  <si>
    <t xml:space="preserve"> 烟叶税</t>
  </si>
  <si>
    <t>二、非税收入</t>
  </si>
  <si>
    <t xml:space="preserve"> 专项收入</t>
  </si>
  <si>
    <t xml:space="preserve"> 行政事业性收费收入</t>
  </si>
  <si>
    <t xml:space="preserve"> 罚没收入</t>
  </si>
  <si>
    <t xml:space="preserve"> 国有资本经营收入</t>
  </si>
  <si>
    <t xml:space="preserve"> 国有资源(资产)有偿使用收入</t>
  </si>
  <si>
    <t xml:space="preserve"> 捐赠收入</t>
  </si>
  <si>
    <t xml:space="preserve"> 政府住房基金收入</t>
  </si>
  <si>
    <t xml:space="preserve"> 其他收入</t>
  </si>
  <si>
    <t>收入合计</t>
  </si>
  <si>
    <t>宝鸡市2017年一般公共预算支出执行情况表</t>
  </si>
  <si>
    <t>（表二）</t>
  </si>
  <si>
    <t>单位：万元</t>
  </si>
  <si>
    <t>2016年
决算数</t>
  </si>
  <si>
    <t>2017年调整预算数</t>
  </si>
  <si>
    <t>2017年完成数</t>
  </si>
  <si>
    <t>占调整
预算%</t>
  </si>
  <si>
    <t>比上年
增、减额</t>
  </si>
  <si>
    <t>比上年
增、减%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</si>
  <si>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</si>
  <si>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</si>
  <si>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</si>
  <si>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</si>
  <si>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</si>
  <si>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</si>
  <si>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</si>
  <si>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</si>
  <si>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</si>
  <si>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</si>
  <si>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</si>
  <si>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</si>
  <si>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</si>
  <si>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</si>
  <si>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</si>
  <si>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</si>
  <si>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</si>
  <si>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</si>
  <si>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</si>
  <si>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其他支出</t>
  </si>
  <si>
    <t>债务付息支出</t>
  </si>
  <si>
    <t>债务发行费用支出</t>
  </si>
  <si>
    <t>支出合计</t>
  </si>
  <si>
    <t>宝鸡市市级2017年一般公共预算收入执行情况表</t>
  </si>
  <si>
    <t>（表三）</t>
  </si>
  <si>
    <t>2016年决算数
（同口径）</t>
  </si>
  <si>
    <t>比上年同口径
增、减%</t>
  </si>
  <si>
    <t>宝鸡市市级2017年一般公共预算支出执行情况表</t>
  </si>
  <si>
    <t>（表四）</t>
  </si>
  <si>
    <t>资源勘探电力信息等支出</t>
  </si>
  <si>
    <t>宝鸡市2017年政府性基金收支执行情况表</t>
  </si>
  <si>
    <t>（表五）</t>
  </si>
  <si>
    <t>2017年预算数</t>
  </si>
  <si>
    <t>支出功能分类科目</t>
  </si>
  <si>
    <t>2016年决算数</t>
  </si>
  <si>
    <t>占预
算数%</t>
  </si>
  <si>
    <t>散装水泥专项资金收入</t>
  </si>
  <si>
    <t>新型墙体材料专项基金收入</t>
  </si>
  <si>
    <t>国家电影事业发展专项资金及对应专项债务收入安排的支出</t>
  </si>
  <si>
    <t>城市公用事业附加收入</t>
  </si>
  <si>
    <t>国有土地收益基金收入</t>
  </si>
  <si>
    <t>大中型水库移民后期扶持基金支出</t>
  </si>
  <si>
    <t>农业土地开发资金收入</t>
  </si>
  <si>
    <t>小型水库移民扶助基金及对应专项债务收入安排的支出</t>
  </si>
  <si>
    <t>国有土地使用权出让收入</t>
  </si>
  <si>
    <t>城市基础设施配套费收入</t>
  </si>
  <si>
    <t>国有土地使用权出让收入及对应专项债务收入安排的支出</t>
  </si>
  <si>
    <t>污水处理费收入</t>
  </si>
  <si>
    <t>国有土地收益基金及对应专项债务收入安排的支出</t>
  </si>
  <si>
    <t>彩票公益金收入</t>
  </si>
  <si>
    <t>农业土地开发资金及对应专项债务收入安排的支出</t>
  </si>
  <si>
    <t>彩票发行机构和彩票销售机构的业务费用</t>
  </si>
  <si>
    <t>新增建设用地土地有偿使用费及对应专项债务收入安排的支出</t>
  </si>
  <si>
    <t>其他政府性基金收入</t>
  </si>
  <si>
    <t>城市公用事业附加及对应专项债务收入安排的支出</t>
  </si>
  <si>
    <t>城市基础设施配套费及对应专项债务收入安排的支出</t>
  </si>
  <si>
    <t>污水处理费及对应专项债务收入安排的支出</t>
  </si>
  <si>
    <t>国家重大水利工程建设基金及对应专项债务收入安排的支出</t>
  </si>
  <si>
    <t>散装水泥专项资金及对应专项债务收入安排的支出</t>
  </si>
  <si>
    <t>新型墙体材料专项基金及对应专项债务收入安排的支出</t>
  </si>
  <si>
    <t>旅游发展基金支出</t>
  </si>
  <si>
    <t>其他政府性基金及对应专项债务收入安排的支出</t>
  </si>
  <si>
    <t>彩票发行销售机构业务费安排的支出</t>
  </si>
  <si>
    <t>彩票公益金及对应专项债务收入安排的支出</t>
  </si>
  <si>
    <t>地方政府专项债务付息支出</t>
  </si>
  <si>
    <t>宝鸡市市级2017年政府性基金收支执行情况表</t>
  </si>
  <si>
    <t>（表六）</t>
  </si>
  <si>
    <t>宝鸡市市级2017年国有资本经营预算收支执行情况表</t>
  </si>
  <si>
    <t>（表七）</t>
  </si>
  <si>
    <t>项        目</t>
  </si>
  <si>
    <t>2017年
预算数</t>
  </si>
  <si>
    <t>2017年完成数占预算%</t>
  </si>
  <si>
    <t>项      目</t>
  </si>
  <si>
    <t>利润收入</t>
  </si>
  <si>
    <t>解决历史遗留问题及改革成本支出</t>
  </si>
  <si>
    <t>股利、股息收入</t>
  </si>
  <si>
    <t>厂办大集体改革支出</t>
  </si>
  <si>
    <t>产权转让收入</t>
  </si>
  <si>
    <t>“三供一业”移交补助支出</t>
  </si>
  <si>
    <t>清算收入</t>
  </si>
  <si>
    <t>国有企业办职教幼教补助支出</t>
  </si>
  <si>
    <t>其他国有资本经营预算收入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</si>
  <si>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</si>
  <si>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</si>
  <si>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</si>
  <si>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</si>
  <si>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</si>
  <si>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</si>
  <si>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</si>
  <si>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</si>
  <si>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</si>
  <si>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</si>
  <si>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</si>
  <si>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</si>
  <si>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</si>
  <si>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</si>
  <si>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</si>
  <si>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</si>
  <si>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</si>
  <si>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</si>
  <si>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改革性支出</t>
  </si>
  <si>
    <t>其他金融国有资本经营预算支出</t>
  </si>
  <si>
    <t>其他国有资本经营预算支出</t>
  </si>
  <si>
    <t>国有资本经营预算调出资金</t>
  </si>
  <si>
    <t>宝鸡市2017年社会保险基金收支执行情况表</t>
  </si>
  <si>
    <t>（表八）</t>
  </si>
  <si>
    <t>完成数占预算%</t>
  </si>
  <si>
    <t>一、基本养老保险基金收入</t>
  </si>
  <si>
    <t>一、基本养老保险基金支出</t>
  </si>
  <si>
    <t>二、失业保险基金收入</t>
  </si>
  <si>
    <t>1、基本养老金</t>
  </si>
  <si>
    <t>三、城镇职工基本医疗保险基金收入</t>
  </si>
  <si>
    <t>2、医疗补助金</t>
  </si>
  <si>
    <t>四、工伤保险基金收入</t>
  </si>
  <si>
    <t>3、丧葬抚恤补助</t>
  </si>
  <si>
    <t>五、生育保险基金收入</t>
  </si>
  <si>
    <t>4、其他基本养老保险基金支出</t>
  </si>
  <si>
    <t>六、新型农村合作医疗基金收入</t>
  </si>
  <si>
    <t>二、失业保险基金支出</t>
  </si>
  <si>
    <t>七、城镇居民基本医疗保险基金收入</t>
  </si>
  <si>
    <t>1、失业保险金</t>
  </si>
  <si>
    <t>八、城乡居民基本养老保险基金收入</t>
  </si>
  <si>
    <t>2、医疗保险费</t>
  </si>
  <si>
    <t>九、机关事业单位基本养老保险收入</t>
  </si>
  <si>
    <t>3、稳定岗位补贴支出</t>
  </si>
  <si>
    <t>4、职业培训和职业介绍补贴</t>
  </si>
  <si>
    <t>5、其他失业保险基金支出</t>
  </si>
  <si>
    <t>6、补助下级支出</t>
  </si>
  <si>
    <t>7、上解上级支出</t>
  </si>
  <si>
    <t>三、城镇职工基本医疗保险基金支出</t>
  </si>
  <si>
    <t>1、基本医疗保险统筹基金</t>
  </si>
  <si>
    <t>2、医疗保险个人账户基金</t>
  </si>
  <si>
    <t>3、其他基本医疗保险基金支出</t>
  </si>
  <si>
    <t>四、工伤保险基金支出</t>
  </si>
  <si>
    <t>1、工伤保险待遇</t>
  </si>
  <si>
    <t>2、其他工伤保险基金支出</t>
  </si>
  <si>
    <t>五、生育保险基金支出</t>
  </si>
  <si>
    <t>1、医疗费用支出</t>
  </si>
  <si>
    <t>2、生育津贴支出</t>
  </si>
  <si>
    <t>六、新型农村合作医疗基金支出</t>
  </si>
  <si>
    <t>七、城镇居民基本医疗保险基金支出</t>
  </si>
  <si>
    <t>八、城乡居民基本养老保险基金支出</t>
  </si>
  <si>
    <t>九、机关事业单位基本养老保险支出</t>
  </si>
  <si>
    <t>社会保险基金预算本年年终结余</t>
  </si>
  <si>
    <t>支出总计</t>
  </si>
  <si>
    <t>宝鸡市2018年一般公共预算收支计划（汇总）</t>
  </si>
  <si>
    <t>（表九）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</si>
  <si>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</si>
  <si>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2017年
完成数
(同口径）</t>
  </si>
  <si>
    <t>2018年
预算数</t>
  </si>
  <si>
    <t>项       目</t>
  </si>
  <si>
    <t>2018年预算数</t>
  </si>
  <si>
    <t>比上年
增减%</t>
  </si>
  <si>
    <t>预算数合计（含上级提前通知的专款）</t>
  </si>
  <si>
    <t>其中：市县财力安排的预算数</t>
  </si>
  <si>
    <t>一、一般公共服务支出</t>
  </si>
  <si>
    <t>增值税</t>
  </si>
  <si>
    <t>二、国防支出</t>
  </si>
  <si>
    <t>营业税</t>
  </si>
  <si>
    <t>三、公共安全支出</t>
  </si>
  <si>
    <t>企业所得税</t>
  </si>
  <si>
    <t>四、教育支出</t>
  </si>
  <si>
    <t>个人所得税</t>
  </si>
  <si>
    <t>五、科学技术支出</t>
  </si>
  <si>
    <t>资源税</t>
  </si>
  <si>
    <t>六、文化体育与传媒支出</t>
  </si>
  <si>
    <t>城市维护建设税</t>
  </si>
  <si>
    <t>七、社会保障和就业支出</t>
  </si>
  <si>
    <t>房产税</t>
  </si>
  <si>
    <t>八、医疗卫生与计划生育支出</t>
  </si>
  <si>
    <t>印花税</t>
  </si>
  <si>
    <t>九、节能环保支出</t>
  </si>
  <si>
    <t>城镇土地使用税</t>
  </si>
  <si>
    <t>十、城乡社区支出</t>
  </si>
  <si>
    <t>土地增值税</t>
  </si>
  <si>
    <t>十一、农林水支出</t>
  </si>
  <si>
    <t>车船使用和牌照税</t>
  </si>
  <si>
    <t>十二、交通运输支出</t>
  </si>
  <si>
    <t>耕地占用税</t>
  </si>
  <si>
    <t>十三、资源勘探电力信息等支出</t>
  </si>
  <si>
    <t>契税</t>
  </si>
  <si>
    <t>十四、商业服务业等支出</t>
  </si>
  <si>
    <t>烟叶税</t>
  </si>
  <si>
    <t>十五、金融支出</t>
  </si>
  <si>
    <t>十六、援助其他地区支出</t>
  </si>
  <si>
    <t>专项收入</t>
  </si>
  <si>
    <t>十七、国土海洋气象等支出</t>
  </si>
  <si>
    <t>行政事业性收费收入</t>
  </si>
  <si>
    <t>十八、住房保障支出</t>
  </si>
  <si>
    <t>罚没收入</t>
  </si>
  <si>
    <t>十九、粮油物资储备支出</t>
  </si>
  <si>
    <t>国有资本经营收入</t>
  </si>
  <si>
    <t>二十、预备费</t>
  </si>
  <si>
    <r>
      <t>国有资源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资产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有偿使用收入</t>
    </r>
  </si>
  <si>
    <t>二十一、其他支出</t>
  </si>
  <si>
    <t>捐赠收入</t>
  </si>
  <si>
    <t>二十二、债务还本付息支出</t>
  </si>
  <si>
    <t>政府住房基金收入</t>
  </si>
  <si>
    <t>其他收入</t>
  </si>
  <si>
    <t>宝鸡市市级2018年一般公共预算收入计划</t>
  </si>
  <si>
    <t xml:space="preserve">（表十）                                             </t>
  </si>
  <si>
    <t>项   目</t>
  </si>
  <si>
    <t>2017年
完成数(同口径)</t>
  </si>
  <si>
    <t>车船税</t>
  </si>
  <si>
    <t xml:space="preserve">   国有资本经营收入</t>
  </si>
  <si>
    <t>国有资源（资产）有偿使用收入</t>
  </si>
  <si>
    <t>收 入 合 计</t>
  </si>
  <si>
    <t>宝鸡市市级2018年一般公共预算支出计划</t>
  </si>
  <si>
    <t>（表十一）</t>
  </si>
  <si>
    <t>功能科目编码</t>
  </si>
  <si>
    <t>功能科目名称</t>
  </si>
  <si>
    <t>预算数（含上级提前通知的专款）</t>
  </si>
  <si>
    <t>其中：市级财力安排</t>
  </si>
  <si>
    <t>合计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</si>
  <si>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</si>
  <si>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</si>
  <si>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</si>
  <si>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</si>
  <si>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</si>
  <si>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</si>
  <si>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</si>
  <si>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2010103</t>
  </si>
  <si>
    <t xml:space="preserve">    机关服务</t>
  </si>
  <si>
    <t xml:space="preserve">    2010104</t>
  </si>
  <si>
    <t xml:space="preserve">    人大会议</t>
  </si>
  <si>
    <t xml:space="preserve">    2010107</t>
  </si>
  <si>
    <t xml:space="preserve">    人大代表履职能力提升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</si>
  <si>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</si>
  <si>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</si>
  <si>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</si>
  <si>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</si>
  <si>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 xml:space="preserve">  20102</t>
  </si>
  <si>
    <t xml:space="preserve">  政协事务</t>
  </si>
  <si>
    <t xml:space="preserve">    2010201</t>
  </si>
  <si>
    <t xml:space="preserve">    2010202</t>
  </si>
  <si>
    <t xml:space="preserve">    2010203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</si>
  <si>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</si>
  <si>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</si>
  <si>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</si>
  <si>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</si>
  <si>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2010206</t>
  </si>
  <si>
    <t xml:space="preserve">    参政议政</t>
  </si>
  <si>
    <t xml:space="preserve">    2010299</t>
  </si>
  <si>
    <t xml:space="preserve">    其他政协事务支出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</si>
  <si>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</si>
  <si>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</si>
  <si>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</si>
  <si>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</si>
  <si>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2010303</t>
  </si>
  <si>
    <t xml:space="preserve">    2010305</t>
  </si>
  <si>
    <t xml:space="preserve">    专项业务活动</t>
  </si>
  <si>
    <t xml:space="preserve">    2010306</t>
  </si>
  <si>
    <t xml:space="preserve">    政务公开审批</t>
  </si>
  <si>
    <t xml:space="preserve">    2010307</t>
  </si>
  <si>
    <t xml:space="preserve">    法制建设</t>
  </si>
  <si>
    <t xml:space="preserve">    2010308</t>
  </si>
  <si>
    <t xml:space="preserve">    信访事务</t>
  </si>
  <si>
    <t xml:space="preserve">    2010350</t>
  </si>
  <si>
    <t xml:space="preserve">    2010399</t>
  </si>
  <si>
    <t xml:space="preserve">    其他政府办公厅（室）及相关机构事务支出</t>
  </si>
  <si>
    <t xml:space="preserve">  20104</t>
  </si>
  <si>
    <t xml:space="preserve">  发展与改革事务</t>
  </si>
  <si>
    <t xml:space="preserve">    2010401</t>
  </si>
  <si>
    <t xml:space="preserve">    2010402</t>
  </si>
  <si>
    <t xml:space="preserve">    2010408</t>
  </si>
  <si>
    <t xml:space="preserve">    物价管理</t>
  </si>
  <si>
    <t xml:space="preserve">    2010450</t>
  </si>
  <si>
    <t xml:space="preserve">    2010499</t>
  </si>
  <si>
    <t xml:space="preserve">    其他发展与改革事务支出</t>
  </si>
  <si>
    <t xml:space="preserve">  20105</t>
  </si>
  <si>
    <t xml:space="preserve">  统计信息事务</t>
  </si>
  <si>
    <t xml:space="preserve">    2010501</t>
  </si>
  <si>
    <t xml:space="preserve">    2010504</t>
  </si>
  <si>
    <t xml:space="preserve">    信息事务</t>
  </si>
  <si>
    <t xml:space="preserve">    2010505</t>
  </si>
  <si>
    <t xml:space="preserve">    专项统计业务</t>
  </si>
  <si>
    <t xml:space="preserve">    2010507</t>
  </si>
  <si>
    <t xml:space="preserve">    专项普查活动</t>
  </si>
  <si>
    <t xml:space="preserve">  20106</t>
  </si>
  <si>
    <t xml:space="preserve">  财政事务</t>
  </si>
  <si>
    <t xml:space="preserve">    2010601</t>
  </si>
  <si>
    <t xml:space="preserve">    2010602</t>
  </si>
  <si>
    <t xml:space="preserve">    2010605</t>
  </si>
  <si>
    <t xml:space="preserve">    财政国库业务</t>
  </si>
  <si>
    <t xml:space="preserve">    2010606</t>
  </si>
  <si>
    <t xml:space="preserve">    财政监察</t>
  </si>
  <si>
    <t xml:space="preserve">    2010608</t>
  </si>
  <si>
    <t xml:space="preserve">    财政委托业务支出</t>
  </si>
  <si>
    <t xml:space="preserve">    2010650</t>
  </si>
  <si>
    <t xml:space="preserve">    2010699</t>
  </si>
  <si>
    <t xml:space="preserve">    其他财政事务支出</t>
  </si>
  <si>
    <t xml:space="preserve">  20107</t>
  </si>
  <si>
    <t xml:space="preserve">  税收事务</t>
  </si>
  <si>
    <t xml:space="preserve">    2010702</t>
  </si>
  <si>
    <r>
      <t xml:space="preserve">        </t>
    </r>
    <r>
      <rPr>
        <sz val="12"/>
        <rFont val="宋体"/>
        <family val="0"/>
      </rPr>
      <t>一般行政管理事务</t>
    </r>
  </si>
  <si>
    <t xml:space="preserve">  20108</t>
  </si>
  <si>
    <t xml:space="preserve">  审计事务</t>
  </si>
  <si>
    <t xml:space="preserve">    2010801</t>
  </si>
  <si>
    <t xml:space="preserve">    2010804</t>
  </si>
  <si>
    <t xml:space="preserve">    审计业务</t>
  </si>
  <si>
    <t xml:space="preserve">    2010805</t>
  </si>
  <si>
    <t xml:space="preserve">    审计管理</t>
  </si>
  <si>
    <t xml:space="preserve">    2010806</t>
  </si>
  <si>
    <t xml:space="preserve">    信息化建设</t>
  </si>
  <si>
    <t xml:space="preserve">    2010850</t>
  </si>
  <si>
    <t xml:space="preserve">    2010899</t>
  </si>
  <si>
    <t xml:space="preserve">    其他审计事务支出</t>
  </si>
  <si>
    <t xml:space="preserve">  20110</t>
  </si>
  <si>
    <t xml:space="preserve">  人力资源事务</t>
  </si>
  <si>
    <t xml:space="preserve">    2011001</t>
  </si>
  <si>
    <t xml:space="preserve">  20111</t>
  </si>
  <si>
    <t xml:space="preserve">  纪检监察事务</t>
  </si>
  <si>
    <t xml:space="preserve">    2011101</t>
  </si>
  <si>
    <t xml:space="preserve">    2011102</t>
  </si>
  <si>
    <t xml:space="preserve">    2011104</t>
  </si>
  <si>
    <t xml:space="preserve">    大案要案查处</t>
  </si>
  <si>
    <t xml:space="preserve">    2011199</t>
  </si>
  <si>
    <r>
      <t xml:space="preserve">        </t>
    </r>
    <r>
      <rPr>
        <sz val="12"/>
        <rFont val="宋体"/>
        <family val="0"/>
      </rPr>
      <t>其他纪检监察事务支出</t>
    </r>
  </si>
  <si>
    <t xml:space="preserve">  20113</t>
  </si>
  <si>
    <t xml:space="preserve">  商贸事务</t>
  </si>
  <si>
    <t xml:space="preserve">    2011301</t>
  </si>
  <si>
    <t xml:space="preserve">    2011304</t>
  </si>
  <si>
    <t xml:space="preserve">    对外贸易管理</t>
  </si>
  <si>
    <t xml:space="preserve">    2011307</t>
  </si>
  <si>
    <t xml:space="preserve">    国内贸易管理</t>
  </si>
  <si>
    <t xml:space="preserve">    2011308</t>
  </si>
  <si>
    <t xml:space="preserve">    招商引资</t>
  </si>
  <si>
    <t xml:space="preserve">    2011350</t>
  </si>
  <si>
    <t xml:space="preserve">    2011399</t>
  </si>
  <si>
    <t xml:space="preserve">    其他商贸事务支出</t>
  </si>
  <si>
    <t xml:space="preserve">  20114</t>
  </si>
  <si>
    <t xml:space="preserve">  知识产权事务</t>
  </si>
  <si>
    <t xml:space="preserve">    2011401</t>
  </si>
  <si>
    <t xml:space="preserve">  20115</t>
  </si>
  <si>
    <t xml:space="preserve">  工商行政管理事务</t>
  </si>
  <si>
    <t xml:space="preserve">    2011501</t>
  </si>
  <si>
    <t xml:space="preserve">    2011502</t>
  </si>
  <si>
    <t xml:space="preserve">    2011504</t>
  </si>
  <si>
    <t xml:space="preserve">    工商行政管理专项</t>
  </si>
  <si>
    <t xml:space="preserve">    2011505</t>
  </si>
  <si>
    <t xml:space="preserve">    执法办案专项</t>
  </si>
  <si>
    <t xml:space="preserve">    2011506</t>
  </si>
  <si>
    <t xml:space="preserve">    消费者权益保护</t>
  </si>
  <si>
    <t xml:space="preserve">    2011507</t>
  </si>
  <si>
    <t xml:space="preserve">    2011599</t>
  </si>
  <si>
    <t xml:space="preserve">    其他工商行政管理事务支出</t>
  </si>
  <si>
    <t xml:space="preserve">  20117</t>
  </si>
  <si>
    <t xml:space="preserve">  质量技术监督与检验检疫事务</t>
  </si>
  <si>
    <t xml:space="preserve">    2011701</t>
  </si>
  <si>
    <t xml:space="preserve">    2011706</t>
  </si>
  <si>
    <t xml:space="preserve">    质量技术监督行政执法及业务管理</t>
  </si>
  <si>
    <t xml:space="preserve">    2011707</t>
  </si>
  <si>
    <t xml:space="preserve">    质量技术监督技术支持</t>
  </si>
  <si>
    <t xml:space="preserve">    2011750</t>
  </si>
  <si>
    <t xml:space="preserve">    2011799</t>
  </si>
  <si>
    <t xml:space="preserve">    其他质量技术监督与检验检疫事务支出</t>
  </si>
  <si>
    <t xml:space="preserve">  20124</t>
  </si>
  <si>
    <t xml:space="preserve">  宗教事务</t>
  </si>
  <si>
    <t xml:space="preserve">    2012401</t>
  </si>
  <si>
    <t xml:space="preserve">    2012404</t>
  </si>
  <si>
    <t xml:space="preserve">    宗教工作专项</t>
  </si>
  <si>
    <t xml:space="preserve">  20126</t>
  </si>
  <si>
    <t xml:space="preserve">  档案事务</t>
  </si>
  <si>
    <t xml:space="preserve">    2012601</t>
  </si>
  <si>
    <t xml:space="preserve">    2012604</t>
  </si>
  <si>
    <t xml:space="preserve">    档案馆</t>
  </si>
  <si>
    <t xml:space="preserve">  20128</t>
  </si>
  <si>
    <t xml:space="preserve">  民主党派及工商联事务</t>
  </si>
  <si>
    <t xml:space="preserve">    2012801</t>
  </si>
  <si>
    <t xml:space="preserve">    2012802</t>
  </si>
  <si>
    <t xml:space="preserve">    2012804</t>
  </si>
  <si>
    <t xml:space="preserve">    2012899</t>
  </si>
  <si>
    <t xml:space="preserve">    其他民主党派及工商联事务支出</t>
  </si>
  <si>
    <t xml:space="preserve">  20129</t>
  </si>
  <si>
    <t xml:space="preserve">  群众团体事务</t>
  </si>
  <si>
    <t xml:space="preserve">    2012901</t>
  </si>
  <si>
    <t xml:space="preserve">    2012902</t>
  </si>
  <si>
    <t xml:space="preserve">    2012950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</si>
  <si>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</si>
  <si>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</si>
  <si>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</si>
  <si>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</si>
  <si>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</si>
  <si>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2013103</t>
  </si>
  <si>
    <t xml:space="preserve">    2013105</t>
  </si>
  <si>
    <t xml:space="preserve">    专项业务</t>
  </si>
  <si>
    <t xml:space="preserve">    2013150</t>
  </si>
  <si>
    <t xml:space="preserve">  20132</t>
  </si>
  <si>
    <t xml:space="preserve">  组织事务</t>
  </si>
  <si>
    <t xml:space="preserve">    2013201</t>
  </si>
  <si>
    <t xml:space="preserve">    2013202</t>
  </si>
  <si>
    <t xml:space="preserve">    2013299</t>
  </si>
  <si>
    <t xml:space="preserve">    其他组织事务支出</t>
  </si>
  <si>
    <t xml:space="preserve">  20133</t>
  </si>
  <si>
    <t xml:space="preserve">  宣传事务</t>
  </si>
  <si>
    <t xml:space="preserve">    2013301</t>
  </si>
  <si>
    <t xml:space="preserve">    2013302</t>
  </si>
  <si>
    <t xml:space="preserve">    2013350</t>
  </si>
  <si>
    <t xml:space="preserve">    2013399</t>
  </si>
  <si>
    <t xml:space="preserve">    其他宣传事务支出</t>
  </si>
  <si>
    <t xml:space="preserve">  20134</t>
  </si>
  <si>
    <t xml:space="preserve">  统战事务</t>
  </si>
  <si>
    <t xml:space="preserve">    2013401</t>
  </si>
  <si>
    <t xml:space="preserve">    2013402</t>
  </si>
  <si>
    <t xml:space="preserve">    2013499</t>
  </si>
  <si>
    <t xml:space="preserve">    其他统战事务支出</t>
  </si>
  <si>
    <t xml:space="preserve">  20136</t>
  </si>
  <si>
    <t xml:space="preserve">  其他共产党事务支出</t>
  </si>
  <si>
    <t xml:space="preserve">    2013601</t>
  </si>
  <si>
    <t xml:space="preserve">    2013602</t>
  </si>
  <si>
    <t xml:space="preserve">    2013650</t>
  </si>
  <si>
    <t xml:space="preserve">    2013699</t>
  </si>
  <si>
    <t xml:space="preserve">    其他共产党事务支出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</si>
  <si>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</si>
  <si>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</si>
  <si>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</si>
  <si>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</si>
  <si>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203</t>
  </si>
  <si>
    <t xml:space="preserve">  20306</t>
  </si>
  <si>
    <t xml:space="preserve">  国防动员</t>
  </si>
  <si>
    <t xml:space="preserve">    2030603</t>
  </si>
  <si>
    <t xml:space="preserve">    人民防空</t>
  </si>
  <si>
    <t xml:space="preserve">    2030606</t>
  </si>
  <si>
    <t xml:space="preserve">    预备役部队</t>
  </si>
  <si>
    <t xml:space="preserve">  20399</t>
  </si>
  <si>
    <t xml:space="preserve">  其他国防支出</t>
  </si>
  <si>
    <t xml:space="preserve">    2039901</t>
  </si>
  <si>
    <t xml:space="preserve">    其他国防支出</t>
  </si>
  <si>
    <t>204</t>
  </si>
  <si>
    <t xml:space="preserve">  20401</t>
  </si>
  <si>
    <t xml:space="preserve">  武装警察</t>
  </si>
  <si>
    <t xml:space="preserve">    2040103</t>
  </si>
  <si>
    <t xml:space="preserve">    消防</t>
  </si>
  <si>
    <t xml:space="preserve">    2040104</t>
  </si>
  <si>
    <t xml:space="preserve">    警卫</t>
  </si>
  <si>
    <t xml:space="preserve">  20402</t>
  </si>
  <si>
    <t xml:space="preserve">  公安</t>
  </si>
  <si>
    <t xml:space="preserve">    2040201</t>
  </si>
  <si>
    <t xml:space="preserve">    2040204</t>
  </si>
  <si>
    <t xml:space="preserve">    治安管理</t>
  </si>
  <si>
    <t xml:space="preserve">    2040206</t>
  </si>
  <si>
    <t xml:space="preserve">    刑事侦查</t>
  </si>
  <si>
    <t xml:space="preserve">    2040207</t>
  </si>
  <si>
    <t xml:space="preserve">    经济犯罪侦查</t>
  </si>
  <si>
    <t xml:space="preserve">    2040209</t>
  </si>
  <si>
    <t xml:space="preserve">    行动技术管理</t>
  </si>
  <si>
    <t xml:space="preserve">    2040211</t>
  </si>
  <si>
    <t xml:space="preserve">    禁毒管理</t>
  </si>
  <si>
    <t xml:space="preserve">    2040212</t>
  </si>
  <si>
    <t xml:space="preserve">    道路交通管理</t>
  </si>
  <si>
    <t xml:space="preserve">    2040217</t>
  </si>
  <si>
    <t xml:space="preserve">    拘押收教场所管理</t>
  </si>
  <si>
    <t xml:space="preserve">    2040299</t>
  </si>
  <si>
    <t xml:space="preserve">    其他公安支出</t>
  </si>
  <si>
    <t xml:space="preserve">  20403</t>
  </si>
  <si>
    <t xml:space="preserve">  国家安全</t>
  </si>
  <si>
    <t xml:space="preserve">    2040301</t>
  </si>
  <si>
    <t xml:space="preserve">    2040304</t>
  </si>
  <si>
    <t xml:space="preserve">    安全业务</t>
  </si>
  <si>
    <t xml:space="preserve">  20404</t>
  </si>
  <si>
    <t xml:space="preserve">  检察</t>
  </si>
  <si>
    <t xml:space="preserve">    2040402</t>
  </si>
  <si>
    <t xml:space="preserve">    2040499</t>
  </si>
  <si>
    <t xml:space="preserve">    其他检察支出</t>
  </si>
  <si>
    <t xml:space="preserve">  20405</t>
  </si>
  <si>
    <t xml:space="preserve">  法院</t>
  </si>
  <si>
    <t xml:space="preserve">    2040502</t>
  </si>
  <si>
    <t xml:space="preserve">  20406</t>
  </si>
  <si>
    <t xml:space="preserve">  司法</t>
  </si>
  <si>
    <t xml:space="preserve">    2040601</t>
  </si>
  <si>
    <t xml:space="preserve">    2040607</t>
  </si>
  <si>
    <r>
      <t xml:space="preserve">        </t>
    </r>
    <r>
      <rPr>
        <sz val="12"/>
        <rFont val="宋体"/>
        <family val="0"/>
      </rPr>
      <t>法律援助</t>
    </r>
  </si>
  <si>
    <t xml:space="preserve">    2040699</t>
  </si>
  <si>
    <t xml:space="preserve">    其他司法支出</t>
  </si>
  <si>
    <t xml:space="preserve">  20499</t>
  </si>
  <si>
    <t xml:space="preserve">  其他公共安全支出</t>
  </si>
  <si>
    <t xml:space="preserve">    2049901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</si>
  <si>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</si>
  <si>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</si>
  <si>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</si>
  <si>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</si>
  <si>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</si>
  <si>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2050102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</si>
  <si>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</si>
  <si>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</si>
  <si>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</si>
  <si>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</si>
  <si>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</si>
  <si>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</si>
  <si>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</si>
  <si>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</si>
  <si>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</si>
  <si>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</si>
  <si>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</si>
  <si>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</si>
  <si>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2050205</t>
  </si>
  <si>
    <t xml:space="preserve">    高等教育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</si>
  <si>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</si>
  <si>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</si>
  <si>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</si>
  <si>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</si>
  <si>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</si>
  <si>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中专教育</t>
  </si>
  <si>
    <t xml:space="preserve">    2050303</t>
  </si>
  <si>
    <t xml:space="preserve">    技校教育</t>
  </si>
  <si>
    <t xml:space="preserve">    2050304</t>
  </si>
  <si>
    <t xml:space="preserve">    职业高中教育</t>
  </si>
  <si>
    <t xml:space="preserve">    2050305</t>
  </si>
  <si>
    <t xml:space="preserve">    高等职业教育</t>
  </si>
  <si>
    <t xml:space="preserve">    2050399</t>
  </si>
  <si>
    <t xml:space="preserve">    其他职业教育支出</t>
  </si>
  <si>
    <t xml:space="preserve">  20504</t>
  </si>
  <si>
    <t xml:space="preserve">  成人教育</t>
  </si>
  <si>
    <t xml:space="preserve">    2050403</t>
  </si>
  <si>
    <t xml:space="preserve">    成人高等教育</t>
  </si>
  <si>
    <t xml:space="preserve">    2050499</t>
  </si>
  <si>
    <t xml:space="preserve">    其他成人教育支出</t>
  </si>
  <si>
    <t xml:space="preserve">  20505</t>
  </si>
  <si>
    <t xml:space="preserve">  广播电视教育</t>
  </si>
  <si>
    <t xml:space="preserve">    2050501</t>
  </si>
  <si>
    <t xml:space="preserve">    广播电视学校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</si>
  <si>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</si>
  <si>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</si>
  <si>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</si>
  <si>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</si>
  <si>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</si>
  <si>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</si>
  <si>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</si>
  <si>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</si>
  <si>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  2050802</t>
  </si>
  <si>
    <t xml:space="preserve">    干部教育</t>
  </si>
  <si>
    <t xml:space="preserve">    2050803</t>
  </si>
  <si>
    <t xml:space="preserve">    培训支出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</si>
  <si>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</si>
  <si>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</si>
  <si>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</si>
  <si>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</si>
  <si>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 xml:space="preserve">  20599</t>
  </si>
  <si>
    <t xml:space="preserve">  其他教育支出</t>
  </si>
  <si>
    <t xml:space="preserve">    2059999</t>
  </si>
  <si>
    <t xml:space="preserve">    其他教育支出</t>
  </si>
  <si>
    <t>206</t>
  </si>
  <si>
    <t xml:space="preserve">  20601</t>
  </si>
  <si>
    <t xml:space="preserve">  科学技术管理事务</t>
  </si>
  <si>
    <t xml:space="preserve">    2060101</t>
  </si>
  <si>
    <t xml:space="preserve">    2060102</t>
  </si>
  <si>
    <t xml:space="preserve">  20602</t>
  </si>
  <si>
    <t xml:space="preserve">  基础研究</t>
  </si>
  <si>
    <t xml:space="preserve">    2060201</t>
  </si>
  <si>
    <t xml:space="preserve">    机构运行</t>
  </si>
  <si>
    <t xml:space="preserve">    2060206</t>
  </si>
  <si>
    <t xml:space="preserve">    专项基础科研</t>
  </si>
  <si>
    <t xml:space="preserve">  20604</t>
  </si>
  <si>
    <t xml:space="preserve">  技术研究与开发</t>
  </si>
  <si>
    <t xml:space="preserve">    2060402</t>
  </si>
  <si>
    <r>
      <t xml:space="preserve">        </t>
    </r>
    <r>
      <rPr>
        <sz val="12"/>
        <rFont val="宋体"/>
        <family val="0"/>
      </rPr>
      <t>应用技术研究与开发</t>
    </r>
  </si>
  <si>
    <t xml:space="preserve">    2060403</t>
  </si>
  <si>
    <t xml:space="preserve">    产业技术研究与开发</t>
  </si>
  <si>
    <t xml:space="preserve">    2060404</t>
  </si>
  <si>
    <t xml:space="preserve">    科技成果转化与扩散</t>
  </si>
  <si>
    <t xml:space="preserve">  20605</t>
  </si>
  <si>
    <t xml:space="preserve">  科技条件与服务</t>
  </si>
  <si>
    <t xml:space="preserve">    2060501</t>
  </si>
  <si>
    <t xml:space="preserve">  20606</t>
  </si>
  <si>
    <t xml:space="preserve">  社会科学</t>
  </si>
  <si>
    <t xml:space="preserve">    2060601</t>
  </si>
  <si>
    <t xml:space="preserve">    社会科学研究机构</t>
  </si>
  <si>
    <t xml:space="preserve">    2060602</t>
  </si>
  <si>
    <t xml:space="preserve">    社会科学研究</t>
  </si>
  <si>
    <t xml:space="preserve">  20607</t>
  </si>
  <si>
    <t xml:space="preserve">  科学技术普及</t>
  </si>
  <si>
    <t xml:space="preserve">    2060701</t>
  </si>
  <si>
    <t xml:space="preserve">    2060702</t>
  </si>
  <si>
    <t xml:space="preserve">    科普活动</t>
  </si>
  <si>
    <t xml:space="preserve">    2060705</t>
  </si>
  <si>
    <t xml:space="preserve">    科技馆站</t>
  </si>
  <si>
    <t xml:space="preserve">    2060799</t>
  </si>
  <si>
    <t xml:space="preserve">    其他科学技术普及支出</t>
  </si>
  <si>
    <t xml:space="preserve">  20608</t>
  </si>
  <si>
    <t xml:space="preserve">  科技交流与合作</t>
  </si>
  <si>
    <t xml:space="preserve">    2060899</t>
  </si>
  <si>
    <t xml:space="preserve">    其他科技交流与合作支出</t>
  </si>
  <si>
    <t xml:space="preserve">  20699</t>
  </si>
  <si>
    <t xml:space="preserve">  其他科学技术支出</t>
  </si>
  <si>
    <t xml:space="preserve">    2069901</t>
  </si>
  <si>
    <r>
      <t xml:space="preserve">        </t>
    </r>
    <r>
      <rPr>
        <sz val="12"/>
        <rFont val="宋体"/>
        <family val="0"/>
      </rPr>
      <t>科技奖励</t>
    </r>
  </si>
  <si>
    <t xml:space="preserve">    2069999</t>
  </si>
  <si>
    <t xml:space="preserve">    其他科学技术支出</t>
  </si>
  <si>
    <t>207</t>
  </si>
  <si>
    <t xml:space="preserve">  20701</t>
  </si>
  <si>
    <t xml:space="preserve">  文化</t>
  </si>
  <si>
    <t xml:space="preserve">    2070101</t>
  </si>
  <si>
    <t xml:space="preserve">    2070104</t>
  </si>
  <si>
    <t xml:space="preserve">    图书馆</t>
  </si>
  <si>
    <t xml:space="preserve">    2070105</t>
  </si>
  <si>
    <t xml:space="preserve">    文化展示及纪念机构</t>
  </si>
  <si>
    <t xml:space="preserve">    2070106</t>
  </si>
  <si>
    <t xml:space="preserve">    艺术表演场所</t>
  </si>
  <si>
    <t xml:space="preserve">    2070107</t>
  </si>
  <si>
    <t xml:space="preserve">    艺术表演团体</t>
  </si>
  <si>
    <t xml:space="preserve">    2070108</t>
  </si>
  <si>
    <t xml:space="preserve">    文化活动</t>
  </si>
  <si>
    <t xml:space="preserve">    2070109</t>
  </si>
  <si>
    <t xml:space="preserve">    群众文化</t>
  </si>
  <si>
    <t xml:space="preserve">    2070111</t>
  </si>
  <si>
    <t xml:space="preserve">    文化创作与保护</t>
  </si>
  <si>
    <t xml:space="preserve">    2070112</t>
  </si>
  <si>
    <t xml:space="preserve">    文化市场管理</t>
  </si>
  <si>
    <t xml:space="preserve">    2070199</t>
  </si>
  <si>
    <t xml:space="preserve">    其他文化支出</t>
  </si>
  <si>
    <t xml:space="preserve">  20702</t>
  </si>
  <si>
    <t xml:space="preserve">  文物</t>
  </si>
  <si>
    <t xml:space="preserve">    2070201</t>
  </si>
  <si>
    <t xml:space="preserve">    2070204</t>
  </si>
  <si>
    <t xml:space="preserve">    文物保护</t>
  </si>
  <si>
    <t xml:space="preserve">    2070205</t>
  </si>
  <si>
    <t xml:space="preserve">    博物馆</t>
  </si>
  <si>
    <t xml:space="preserve">    2070299</t>
  </si>
  <si>
    <t xml:space="preserve">    其他文物支出</t>
  </si>
  <si>
    <t xml:space="preserve">  20703</t>
  </si>
  <si>
    <t xml:space="preserve">  体育</t>
  </si>
  <si>
    <t xml:space="preserve">    2070301</t>
  </si>
  <si>
    <t xml:space="preserve">    2070304</t>
  </si>
  <si>
    <t xml:space="preserve">    运动项目管理</t>
  </si>
  <si>
    <t xml:space="preserve">    2070306</t>
  </si>
  <si>
    <t xml:space="preserve">    体育训练</t>
  </si>
  <si>
    <t xml:space="preserve">    2070399</t>
  </si>
  <si>
    <t xml:space="preserve">    其他体育支出</t>
  </si>
  <si>
    <t xml:space="preserve">  20704</t>
  </si>
  <si>
    <t xml:space="preserve">  新闻出版广播影视</t>
  </si>
  <si>
    <t xml:space="preserve">    2070404</t>
  </si>
  <si>
    <t xml:space="preserve">    广播</t>
  </si>
  <si>
    <t xml:space="preserve">    2070405</t>
  </si>
  <si>
    <t xml:space="preserve">    电视</t>
  </si>
  <si>
    <t xml:space="preserve">    2070408</t>
  </si>
  <si>
    <t xml:space="preserve">    出版发行</t>
  </si>
  <si>
    <t xml:space="preserve">    2070499</t>
  </si>
  <si>
    <r>
      <t xml:space="preserve">       </t>
    </r>
    <r>
      <rPr>
        <sz val="12"/>
        <rFont val="宋体"/>
        <family val="0"/>
      </rPr>
      <t>其他新闻出版广播影视支出</t>
    </r>
  </si>
  <si>
    <t xml:space="preserve">  20799</t>
  </si>
  <si>
    <t>其他文化体育与传媒支出</t>
  </si>
  <si>
    <t xml:space="preserve">    2079999</t>
  </si>
  <si>
    <r>
      <t xml:space="preserve">       </t>
    </r>
    <r>
      <rPr>
        <sz val="12"/>
        <rFont val="宋体"/>
        <family val="0"/>
      </rPr>
      <t>其他文化体育与传媒支出</t>
    </r>
  </si>
  <si>
    <t>208</t>
  </si>
  <si>
    <t xml:space="preserve">  20801</t>
  </si>
  <si>
    <t xml:space="preserve">  人力资源和社会保障管理事务</t>
  </si>
  <si>
    <t xml:space="preserve">    2080101</t>
  </si>
  <si>
    <t xml:space="preserve">    2080107</t>
  </si>
  <si>
    <t xml:space="preserve">    社会保险业务管理事务</t>
  </si>
  <si>
    <t xml:space="preserve">    2080111</t>
  </si>
  <si>
    <t xml:space="preserve">    公共就业服务和职业技能鉴定机构</t>
  </si>
  <si>
    <t xml:space="preserve">    2080112</t>
  </si>
  <si>
    <t xml:space="preserve">    劳动人事争议调解仲裁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</si>
  <si>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</si>
  <si>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</si>
  <si>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</si>
  <si>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</si>
  <si>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</si>
  <si>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2080205</t>
  </si>
  <si>
    <t xml:space="preserve">    老龄事务</t>
  </si>
  <si>
    <t xml:space="preserve">    2080206</t>
  </si>
  <si>
    <t xml:space="preserve">    民间组织管理</t>
  </si>
  <si>
    <t xml:space="preserve">    2080208</t>
  </si>
  <si>
    <t xml:space="preserve">    基层政权和社区建设</t>
  </si>
  <si>
    <t xml:space="preserve">    2080209</t>
  </si>
  <si>
    <t xml:space="preserve">    部队供应</t>
  </si>
  <si>
    <t xml:space="preserve">    2080299</t>
  </si>
  <si>
    <t xml:space="preserve">    其他民政管理事务支出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</si>
  <si>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</si>
  <si>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</si>
  <si>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</si>
  <si>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</si>
  <si>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</si>
  <si>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</si>
  <si>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</si>
  <si>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</si>
  <si>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2080507</t>
  </si>
  <si>
    <t xml:space="preserve">    对机关事业单位基本养老保险基金的补助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</si>
  <si>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</si>
  <si>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</si>
  <si>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</si>
  <si>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</si>
  <si>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2080803</t>
  </si>
  <si>
    <t xml:space="preserve">    在乡复员、退伍军人生活补助</t>
  </si>
  <si>
    <t xml:space="preserve">    2080805</t>
  </si>
  <si>
    <r>
      <t xml:space="preserve">        </t>
    </r>
    <r>
      <rPr>
        <sz val="12"/>
        <rFont val="宋体"/>
        <family val="0"/>
      </rPr>
      <t>义务兵优待</t>
    </r>
  </si>
  <si>
    <t xml:space="preserve">    2080804</t>
  </si>
  <si>
    <t xml:space="preserve">    优抚事业单位支出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</si>
  <si>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</si>
  <si>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</si>
  <si>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</si>
  <si>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</si>
  <si>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2080901</t>
  </si>
  <si>
    <t xml:space="preserve">    退役士兵安置</t>
  </si>
  <si>
    <t xml:space="preserve">    2080902</t>
  </si>
  <si>
    <t xml:space="preserve">    军队移交政府的离退休人员安置</t>
  </si>
  <si>
    <t xml:space="preserve">    2080903</t>
  </si>
  <si>
    <t xml:space="preserve">    军队移交政府离退休干部管理机构</t>
  </si>
  <si>
    <t xml:space="preserve">    2080904</t>
  </si>
  <si>
    <t xml:space="preserve">    退役士兵管理教育</t>
  </si>
  <si>
    <t xml:space="preserve">    2080999</t>
  </si>
  <si>
    <t xml:space="preserve">    其他退役安置支出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</si>
  <si>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</si>
  <si>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</si>
  <si>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</si>
  <si>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</si>
  <si>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2081004</t>
  </si>
  <si>
    <t xml:space="preserve">    殡葬</t>
  </si>
  <si>
    <t xml:space="preserve">    2081005</t>
  </si>
  <si>
    <t xml:space="preserve">    社会福利事业单位</t>
  </si>
  <si>
    <t xml:space="preserve">    2081099</t>
  </si>
  <si>
    <t xml:space="preserve">    其他社会福利支出</t>
  </si>
  <si>
    <t xml:space="preserve">  20811</t>
  </si>
  <si>
    <t xml:space="preserve">  残疾人事业</t>
  </si>
  <si>
    <t xml:space="preserve">    2081101</t>
  </si>
  <si>
    <t xml:space="preserve">    2081107</t>
  </si>
  <si>
    <t xml:space="preserve">    残疾人生活和护理补贴</t>
  </si>
  <si>
    <t xml:space="preserve">    2081199</t>
  </si>
  <si>
    <t xml:space="preserve">    其他残疾人事业支出</t>
  </si>
  <si>
    <t xml:space="preserve">  20816</t>
  </si>
  <si>
    <t xml:space="preserve">  红十字事业</t>
  </si>
  <si>
    <t xml:space="preserve">    2081601</t>
  </si>
  <si>
    <t xml:space="preserve">  20820</t>
  </si>
  <si>
    <t xml:space="preserve">  临时救助</t>
  </si>
  <si>
    <t xml:space="preserve">    2082002</t>
  </si>
  <si>
    <t xml:space="preserve">    流浪乞讨人员救助支出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</si>
  <si>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</si>
  <si>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</si>
  <si>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</si>
  <si>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</si>
  <si>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20826</t>
  </si>
  <si>
    <t xml:space="preserve">  财政对基本养老保险基金的补助</t>
  </si>
  <si>
    <t xml:space="preserve">    2082601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</si>
  <si>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财政对企业职工基本养老保险基金的补助</t>
    </r>
  </si>
  <si>
    <t xml:space="preserve">    2082602</t>
  </si>
  <si>
    <t xml:space="preserve">    财政对城乡居民基本养老保险基金的补助</t>
  </si>
  <si>
    <t xml:space="preserve">    2082699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</si>
  <si>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财政对其他基本养老保险基金的补助</t>
    </r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</si>
  <si>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</si>
  <si>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</si>
  <si>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</si>
  <si>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</si>
  <si>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 xml:space="preserve">    2082799</t>
  </si>
  <si>
    <t xml:space="preserve">    其他财政对社会保险基金的补助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</si>
  <si>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</si>
  <si>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</si>
  <si>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</si>
  <si>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</si>
  <si>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</si>
  <si>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21001</t>
  </si>
  <si>
    <t xml:space="preserve">  医疗卫生与计划生育管理事务</t>
  </si>
  <si>
    <t xml:space="preserve">    2100101</t>
  </si>
  <si>
    <t xml:space="preserve">    2100199</t>
  </si>
  <si>
    <t xml:space="preserve">    其他医疗卫生与计划生育管理事务支出</t>
  </si>
  <si>
    <t xml:space="preserve">  21002</t>
  </si>
  <si>
    <t xml:space="preserve">  公立医院</t>
  </si>
  <si>
    <t xml:space="preserve">    2100201</t>
  </si>
  <si>
    <t xml:space="preserve">    综合医院</t>
  </si>
  <si>
    <t xml:space="preserve">    2100299</t>
  </si>
  <si>
    <t xml:space="preserve">    其他公立医院支出</t>
  </si>
  <si>
    <t xml:space="preserve">  21003</t>
  </si>
  <si>
    <t xml:space="preserve">  基层医疗卫生机构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</si>
  <si>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</si>
  <si>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</si>
  <si>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</si>
  <si>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</si>
  <si>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</si>
  <si>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</si>
  <si>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2100402</t>
  </si>
  <si>
    <t xml:space="preserve">    卫生监督机构</t>
  </si>
  <si>
    <t xml:space="preserve">    2100404</t>
  </si>
  <si>
    <t xml:space="preserve">    精神卫生机构</t>
  </si>
  <si>
    <t xml:space="preserve">    2100406</t>
  </si>
  <si>
    <t xml:space="preserve">    采供血机构</t>
  </si>
  <si>
    <t xml:space="preserve">    2100408</t>
  </si>
  <si>
    <t xml:space="preserve">    基本公共卫生服务</t>
  </si>
  <si>
    <t xml:space="preserve">    2100409</t>
  </si>
  <si>
    <t xml:space="preserve">    重大公共卫生专项</t>
  </si>
  <si>
    <t xml:space="preserve">    2100499</t>
  </si>
  <si>
    <t xml:space="preserve">    其他公共卫生支出</t>
  </si>
  <si>
    <t xml:space="preserve">  21006</t>
  </si>
  <si>
    <t xml:space="preserve">  中医药</t>
  </si>
  <si>
    <t xml:space="preserve">    2100601</t>
  </si>
  <si>
    <t xml:space="preserve">    中医（民族医）药专项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</si>
  <si>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</si>
  <si>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</si>
  <si>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</si>
  <si>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</si>
  <si>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  2100717</t>
  </si>
  <si>
    <r>
      <t xml:space="preserve">        </t>
    </r>
    <r>
      <rPr>
        <sz val="12"/>
        <rFont val="宋体"/>
        <family val="0"/>
      </rPr>
      <t>计划生育服务</t>
    </r>
  </si>
  <si>
    <t xml:space="preserve">    2100799</t>
  </si>
  <si>
    <t xml:space="preserve">    其他计划生育事务支出</t>
  </si>
  <si>
    <t xml:space="preserve">  21010</t>
  </si>
  <si>
    <t xml:space="preserve">  食品和药品监督管理事务</t>
  </si>
  <si>
    <t xml:space="preserve">    2101001</t>
  </si>
  <si>
    <t xml:space="preserve">    2101016</t>
  </si>
  <si>
    <t xml:space="preserve">    食品安全事务</t>
  </si>
  <si>
    <t xml:space="preserve">    2101050</t>
  </si>
  <si>
    <t xml:space="preserve">    2101099</t>
  </si>
  <si>
    <t xml:space="preserve">    其他食品和药品监督管理事务支出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</si>
  <si>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</si>
  <si>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</si>
  <si>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</si>
  <si>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</si>
  <si>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</si>
  <si>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</si>
  <si>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</si>
  <si>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</si>
  <si>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</si>
  <si>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</si>
  <si>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 xml:space="preserve">    2101202</t>
  </si>
  <si>
    <r>
      <t xml:space="preserve">        </t>
    </r>
    <r>
      <rPr>
        <sz val="12"/>
        <rFont val="宋体"/>
        <family val="0"/>
      </rPr>
      <t>财政对城乡居民基本医疗保险基金的补助</t>
    </r>
  </si>
  <si>
    <t xml:space="preserve">    2101203</t>
  </si>
  <si>
    <t xml:space="preserve">    财政对新型农村合作医疗基金的补助</t>
  </si>
  <si>
    <t xml:space="preserve">    2101204</t>
  </si>
  <si>
    <t xml:space="preserve">    财政对城镇居民基本医疗保险基金的补助</t>
  </si>
  <si>
    <t xml:space="preserve">    2101299</t>
  </si>
  <si>
    <t xml:space="preserve">    财政对其他基本医疗保险基金的补助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</si>
  <si>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</si>
  <si>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</si>
  <si>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</si>
  <si>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</si>
  <si>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21014</t>
  </si>
  <si>
    <t>优抚对象医疗</t>
  </si>
  <si>
    <t xml:space="preserve">    2101401</t>
  </si>
  <si>
    <r>
      <t xml:space="preserve">       </t>
    </r>
    <r>
      <rPr>
        <sz val="12"/>
        <rFont val="宋体"/>
        <family val="0"/>
      </rPr>
      <t>优抚对象医疗补助</t>
    </r>
  </si>
  <si>
    <t xml:space="preserve">  21099</t>
  </si>
  <si>
    <t xml:space="preserve">  其他医疗卫生与计划生育支出</t>
  </si>
  <si>
    <t xml:space="preserve">    2109901</t>
  </si>
  <si>
    <t xml:space="preserve">    其他医疗卫生与计划生育支出</t>
  </si>
  <si>
    <t>211</t>
  </si>
  <si>
    <t xml:space="preserve">  21101</t>
  </si>
  <si>
    <t xml:space="preserve">  环境保护管理事务</t>
  </si>
  <si>
    <t xml:space="preserve">    2110101</t>
  </si>
  <si>
    <t xml:space="preserve">    2110104</t>
  </si>
  <si>
    <t xml:space="preserve">    环境保护宣传</t>
  </si>
  <si>
    <t xml:space="preserve">    2110199</t>
  </si>
  <si>
    <t xml:space="preserve">    其他环境保护管理事务支出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</si>
  <si>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</si>
  <si>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</si>
  <si>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</si>
  <si>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</si>
  <si>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 xml:space="preserve">  21103</t>
  </si>
  <si>
    <t xml:space="preserve">  污染防治</t>
  </si>
  <si>
    <t xml:space="preserve">    2110301</t>
  </si>
  <si>
    <t xml:space="preserve">    大气</t>
  </si>
  <si>
    <t xml:space="preserve">    2110302</t>
  </si>
  <si>
    <t xml:space="preserve">    水体</t>
  </si>
  <si>
    <t xml:space="preserve">  21104</t>
  </si>
  <si>
    <t xml:space="preserve">  自然生态保护</t>
  </si>
  <si>
    <t xml:space="preserve">    2110402</t>
  </si>
  <si>
    <t xml:space="preserve">    农村环境保护</t>
  </si>
  <si>
    <t xml:space="preserve">  21105</t>
  </si>
  <si>
    <t>天然林保护</t>
  </si>
  <si>
    <t xml:space="preserve">    2110502</t>
  </si>
  <si>
    <r>
      <t xml:space="preserve">        </t>
    </r>
    <r>
      <rPr>
        <sz val="12"/>
        <rFont val="宋体"/>
        <family val="0"/>
      </rPr>
      <t>社会保险补助</t>
    </r>
  </si>
  <si>
    <t xml:space="preserve">    2110503</t>
  </si>
  <si>
    <r>
      <t xml:space="preserve">        </t>
    </r>
    <r>
      <rPr>
        <sz val="12"/>
        <rFont val="宋体"/>
        <family val="0"/>
      </rPr>
      <t>政策性社会性支出补助</t>
    </r>
  </si>
  <si>
    <t>212</t>
  </si>
  <si>
    <t xml:space="preserve">  21201</t>
  </si>
  <si>
    <t xml:space="preserve">  城乡社区管理事务</t>
  </si>
  <si>
    <t xml:space="preserve">    2120101</t>
  </si>
  <si>
    <t xml:space="preserve">    2120104</t>
  </si>
  <si>
    <t xml:space="preserve">    城管执法</t>
  </si>
  <si>
    <t xml:space="preserve">    2120107</t>
  </si>
  <si>
    <t xml:space="preserve">    市政公用行业市场监管</t>
  </si>
  <si>
    <t xml:space="preserve">    2120108</t>
  </si>
  <si>
    <t xml:space="preserve">    国家重点风景区规划与保护</t>
  </si>
  <si>
    <t xml:space="preserve">    2120109</t>
  </si>
  <si>
    <t xml:space="preserve">    住宅建设与房地产市场监管</t>
  </si>
  <si>
    <t xml:space="preserve">    2120199</t>
  </si>
  <si>
    <t xml:space="preserve">    其他城乡社区管理事务支出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</si>
  <si>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</si>
  <si>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</si>
  <si>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</si>
  <si>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</si>
  <si>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21203</t>
  </si>
  <si>
    <t xml:space="preserve">  城乡社区公共设施</t>
  </si>
  <si>
    <t xml:space="preserve">    2120303</t>
  </si>
  <si>
    <t xml:space="preserve">    小城镇基础设施建设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</si>
  <si>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</si>
  <si>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</si>
  <si>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</si>
  <si>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</si>
  <si>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</si>
  <si>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</si>
  <si>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21206</t>
  </si>
  <si>
    <t xml:space="preserve">  建设市场管理与监督</t>
  </si>
  <si>
    <t xml:space="preserve">    2120601</t>
  </si>
  <si>
    <t xml:space="preserve">    建设市场管理与监督</t>
  </si>
  <si>
    <t xml:space="preserve">  21213</t>
  </si>
  <si>
    <t xml:space="preserve">  城市基础设施配套费及对应专项债务收入安排的支出</t>
  </si>
  <si>
    <t xml:space="preserve">    2121301</t>
  </si>
  <si>
    <t xml:space="preserve">    城市公共设施</t>
  </si>
  <si>
    <t>213</t>
  </si>
  <si>
    <t xml:space="preserve">  21301</t>
  </si>
  <si>
    <t xml:space="preserve">  农业</t>
  </si>
  <si>
    <t xml:space="preserve">    2130101</t>
  </si>
  <si>
    <t xml:space="preserve">    2130104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</si>
  <si>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</si>
  <si>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</si>
  <si>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</si>
  <si>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</si>
  <si>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</si>
  <si>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</si>
  <si>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2130112</t>
  </si>
  <si>
    <t xml:space="preserve">    农业行业业务管理</t>
  </si>
  <si>
    <t xml:space="preserve">    2130122</t>
  </si>
  <si>
    <t xml:space="preserve">    农业生产支持补贴</t>
  </si>
  <si>
    <t xml:space="preserve">    2130124</t>
  </si>
  <si>
    <t xml:space="preserve">    农业组织化与产业化经营</t>
  </si>
  <si>
    <t xml:space="preserve">    2130126</t>
  </si>
  <si>
    <r>
      <t xml:space="preserve">        </t>
    </r>
    <r>
      <rPr>
        <sz val="12"/>
        <rFont val="宋体"/>
        <family val="0"/>
      </rPr>
      <t>农村公益事业</t>
    </r>
  </si>
  <si>
    <t xml:space="preserve">    2130148</t>
  </si>
  <si>
    <r>
      <t xml:space="preserve">        </t>
    </r>
    <r>
      <rPr>
        <sz val="12"/>
        <rFont val="宋体"/>
        <family val="0"/>
      </rPr>
      <t>成品油价格改革对渔业的补贴</t>
    </r>
  </si>
  <si>
    <t xml:space="preserve">    2130152</t>
  </si>
  <si>
    <r>
      <t xml:space="preserve">        </t>
    </r>
    <r>
      <rPr>
        <sz val="12"/>
        <rFont val="宋体"/>
        <family val="0"/>
      </rPr>
      <t>对高校毕业生到基层任职补助</t>
    </r>
  </si>
  <si>
    <t xml:space="preserve">    2130199</t>
  </si>
  <si>
    <t xml:space="preserve">    其他农业支出</t>
  </si>
  <si>
    <t xml:space="preserve">  21302</t>
  </si>
  <si>
    <t xml:space="preserve">  林业</t>
  </si>
  <si>
    <t xml:space="preserve">    2130201</t>
  </si>
  <si>
    <t xml:space="preserve">    2130204</t>
  </si>
  <si>
    <t xml:space="preserve">    林业事业机构</t>
  </si>
  <si>
    <t xml:space="preserve">    2130205</t>
  </si>
  <si>
    <t xml:space="preserve">    森林培育</t>
  </si>
  <si>
    <t xml:space="preserve">    2130207</t>
  </si>
  <si>
    <r>
      <t xml:space="preserve">        </t>
    </r>
    <r>
      <rPr>
        <sz val="12"/>
        <rFont val="宋体"/>
        <family val="0"/>
      </rPr>
      <t>森林资源管理</t>
    </r>
  </si>
  <si>
    <t xml:space="preserve">    2130209</t>
  </si>
  <si>
    <t xml:space="preserve">    森林生态效益补偿</t>
  </si>
  <si>
    <t xml:space="preserve">    2130211</t>
  </si>
  <si>
    <t xml:space="preserve">    动植物保护</t>
  </si>
  <si>
    <t xml:space="preserve">    2130213</t>
  </si>
  <si>
    <r>
      <t xml:space="preserve">        </t>
    </r>
    <r>
      <rPr>
        <sz val="12"/>
        <rFont val="宋体"/>
        <family val="0"/>
      </rPr>
      <t>林业执法与监督</t>
    </r>
  </si>
  <si>
    <t xml:space="preserve">    2130221</t>
  </si>
  <si>
    <t xml:space="preserve">    林业产业化</t>
  </si>
  <si>
    <t xml:space="preserve">    2130234</t>
  </si>
  <si>
    <t xml:space="preserve">    林业防灾减灾</t>
  </si>
  <si>
    <t xml:space="preserve">    2130299</t>
  </si>
  <si>
    <t xml:space="preserve">    其他林业支出</t>
  </si>
  <si>
    <t xml:space="preserve">  21303</t>
  </si>
  <si>
    <t xml:space="preserve">  水利</t>
  </si>
  <si>
    <t xml:space="preserve">    2130301</t>
  </si>
  <si>
    <t xml:space="preserve">    2130304</t>
  </si>
  <si>
    <t xml:space="preserve">    水利行业业务管理</t>
  </si>
  <si>
    <t xml:space="preserve">    2130305</t>
  </si>
  <si>
    <t xml:space="preserve">    水利工程建设</t>
  </si>
  <si>
    <t xml:space="preserve">    2130306</t>
  </si>
  <si>
    <t xml:space="preserve">    水利工程运行与维护</t>
  </si>
  <si>
    <t xml:space="preserve">    2130308</t>
  </si>
  <si>
    <t xml:space="preserve">    水利前期工作</t>
  </si>
  <si>
    <t xml:space="preserve">    2130310</t>
  </si>
  <si>
    <t xml:space="preserve">    水土保持</t>
  </si>
  <si>
    <t xml:space="preserve">    2130311</t>
  </si>
  <si>
    <t xml:space="preserve">    水资源节约管理与保护</t>
  </si>
  <si>
    <t xml:space="preserve">    2130312</t>
  </si>
  <si>
    <t xml:space="preserve">    水质监测</t>
  </si>
  <si>
    <t xml:space="preserve">    2130314</t>
  </si>
  <si>
    <t xml:space="preserve">    防汛</t>
  </si>
  <si>
    <t xml:space="preserve">    2130315</t>
  </si>
  <si>
    <t xml:space="preserve">    抗旱</t>
  </si>
  <si>
    <t xml:space="preserve">    2130316</t>
  </si>
  <si>
    <t xml:space="preserve">    农田水利</t>
  </si>
  <si>
    <t xml:space="preserve">    2130317</t>
  </si>
  <si>
    <t xml:space="preserve">    水利技术推广</t>
  </si>
  <si>
    <t xml:space="preserve">    2130335</t>
  </si>
  <si>
    <t xml:space="preserve">    农村人畜饮水</t>
  </si>
  <si>
    <t xml:space="preserve">  21305</t>
  </si>
  <si>
    <t xml:space="preserve">  扶贫</t>
  </si>
  <si>
    <t xml:space="preserve">    2130501</t>
  </si>
  <si>
    <t xml:space="preserve">    2130504</t>
  </si>
  <si>
    <t xml:space="preserve">    农村基础设施建设</t>
  </si>
  <si>
    <t xml:space="preserve">    2130505</t>
  </si>
  <si>
    <t xml:space="preserve">    生产发展</t>
  </si>
  <si>
    <t xml:space="preserve">    2130507</t>
  </si>
  <si>
    <t xml:space="preserve">    扶贫贷款奖补和贴息</t>
  </si>
  <si>
    <t xml:space="preserve">    2130550</t>
  </si>
  <si>
    <t xml:space="preserve">    扶贫事业机构</t>
  </si>
  <si>
    <t xml:space="preserve">    2130599</t>
  </si>
  <si>
    <t xml:space="preserve">    其他扶贫支出</t>
  </si>
  <si>
    <t xml:space="preserve">  21306</t>
  </si>
  <si>
    <t xml:space="preserve">  农业综合开发</t>
  </si>
  <si>
    <t xml:space="preserve">    2130603</t>
  </si>
  <si>
    <r>
      <t xml:space="preserve">        </t>
    </r>
    <r>
      <rPr>
        <sz val="12"/>
        <rFont val="宋体"/>
        <family val="0"/>
      </rPr>
      <t>产业化发展</t>
    </r>
  </si>
  <si>
    <t xml:space="preserve">    2130699</t>
  </si>
  <si>
    <t xml:space="preserve">    其他农业综合开发支出</t>
  </si>
  <si>
    <t xml:space="preserve">  21307</t>
  </si>
  <si>
    <t xml:space="preserve">  农村综合改革</t>
  </si>
  <si>
    <t xml:space="preserve">    2130701</t>
  </si>
  <si>
    <t xml:space="preserve">    对村级一事一议的补助</t>
  </si>
  <si>
    <t xml:space="preserve">    2130704</t>
  </si>
  <si>
    <t xml:space="preserve">    国有农场办社会职能改革补助</t>
  </si>
  <si>
    <t xml:space="preserve">    2130705</t>
  </si>
  <si>
    <t xml:space="preserve">    对村民委员会和村党支部的补助</t>
  </si>
  <si>
    <t xml:space="preserve">    2130706</t>
  </si>
  <si>
    <t xml:space="preserve">    对村集体经济组织的补助</t>
  </si>
  <si>
    <t xml:space="preserve">    2130799</t>
  </si>
  <si>
    <t xml:space="preserve">    其他农村综合改革支出</t>
  </si>
  <si>
    <t xml:space="preserve">  21308</t>
  </si>
  <si>
    <t xml:space="preserve">  普惠金融发展支出</t>
  </si>
  <si>
    <t xml:space="preserve">    2130803</t>
  </si>
  <si>
    <t xml:space="preserve">    农业保险保费补贴</t>
  </si>
  <si>
    <t xml:space="preserve">    2130899</t>
  </si>
  <si>
    <t xml:space="preserve">    其他普惠金融发展支出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</si>
  <si>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</si>
  <si>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</si>
  <si>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</si>
  <si>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</si>
  <si>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214</t>
  </si>
  <si>
    <t xml:space="preserve">  21401</t>
  </si>
  <si>
    <t xml:space="preserve">  公路水路运输</t>
  </si>
  <si>
    <t xml:space="preserve">    2140101</t>
  </si>
  <si>
    <t xml:space="preserve">    2140106</t>
  </si>
  <si>
    <t xml:space="preserve">    公路养护</t>
  </si>
  <si>
    <t xml:space="preserve">    2140111</t>
  </si>
  <si>
    <t xml:space="preserve">    公路还贷专项</t>
  </si>
  <si>
    <t xml:space="preserve">    2140112</t>
  </si>
  <si>
    <t xml:space="preserve">    公路运输管理</t>
  </si>
  <si>
    <t xml:space="preserve">    2140199</t>
  </si>
  <si>
    <t xml:space="preserve">    其他公路水路运输支出</t>
  </si>
  <si>
    <t xml:space="preserve">  21404</t>
  </si>
  <si>
    <t xml:space="preserve">  成品油价格改革对交通运输的补贴</t>
  </si>
  <si>
    <t xml:space="preserve">    2140401</t>
  </si>
  <si>
    <t xml:space="preserve">    对城市公交的补贴</t>
  </si>
  <si>
    <t xml:space="preserve">    2140499</t>
  </si>
  <si>
    <r>
      <t xml:space="preserve">        </t>
    </r>
    <r>
      <rPr>
        <sz val="12"/>
        <rFont val="宋体"/>
        <family val="0"/>
      </rPr>
      <t>成品油价格改革补贴其他支出</t>
    </r>
  </si>
  <si>
    <t xml:space="preserve">  21405</t>
  </si>
  <si>
    <t xml:space="preserve">  邮政业支出</t>
  </si>
  <si>
    <t xml:space="preserve">    2140599</t>
  </si>
  <si>
    <t xml:space="preserve">    其他邮政业支出</t>
  </si>
  <si>
    <t>215</t>
  </si>
  <si>
    <t xml:space="preserve">  21505</t>
  </si>
  <si>
    <t xml:space="preserve">  工业和信息产业监管</t>
  </si>
  <si>
    <t xml:space="preserve">    2150501</t>
  </si>
  <si>
    <t xml:space="preserve">    2150506</t>
  </si>
  <si>
    <t xml:space="preserve">    信息安全建设</t>
  </si>
  <si>
    <t xml:space="preserve">    2150515</t>
  </si>
  <si>
    <t xml:space="preserve">    技术基础研究</t>
  </si>
  <si>
    <t xml:space="preserve">    2150599</t>
  </si>
  <si>
    <t xml:space="preserve">    其他工业和信息产业监管支出</t>
  </si>
  <si>
    <t xml:space="preserve">  21506</t>
  </si>
  <si>
    <t xml:space="preserve">  安全生产监管</t>
  </si>
  <si>
    <t xml:space="preserve">    2150601</t>
  </si>
  <si>
    <t xml:space="preserve">    2150605</t>
  </si>
  <si>
    <t xml:space="preserve">    安全监管监察专项</t>
  </si>
  <si>
    <t xml:space="preserve">    2150607</t>
  </si>
  <si>
    <t xml:space="preserve">    煤炭安全</t>
  </si>
  <si>
    <t xml:space="preserve">  21507</t>
  </si>
  <si>
    <t xml:space="preserve">  国有资产监管</t>
  </si>
  <si>
    <t xml:space="preserve">    2150701</t>
  </si>
  <si>
    <t xml:space="preserve">    2150799</t>
  </si>
  <si>
    <t xml:space="preserve">    其他国有资产监管支出</t>
  </si>
  <si>
    <t xml:space="preserve">  21599</t>
  </si>
  <si>
    <t>其他资源勘探信息等支出</t>
  </si>
  <si>
    <t xml:space="preserve">    2159999</t>
  </si>
  <si>
    <r>
      <t xml:space="preserve">       </t>
    </r>
    <r>
      <rPr>
        <sz val="12"/>
        <rFont val="宋体"/>
        <family val="0"/>
      </rPr>
      <t>其他资源勘探信息等支出</t>
    </r>
  </si>
  <si>
    <t>216</t>
  </si>
  <si>
    <t xml:space="preserve">  21602</t>
  </si>
  <si>
    <t xml:space="preserve">  商业流通事务</t>
  </si>
  <si>
    <t xml:space="preserve">    2160201</t>
  </si>
  <si>
    <t xml:space="preserve">    2160299</t>
  </si>
  <si>
    <t xml:space="preserve">    其他商业流通事务支出</t>
  </si>
  <si>
    <t xml:space="preserve">  21605</t>
  </si>
  <si>
    <t xml:space="preserve">  旅游业管理与服务支出</t>
  </si>
  <si>
    <t xml:space="preserve">    2160501</t>
  </si>
  <si>
    <t xml:space="preserve">  21606</t>
  </si>
  <si>
    <t>涉外发展服务支出</t>
  </si>
  <si>
    <t xml:space="preserve">    2160607</t>
  </si>
  <si>
    <r>
      <t xml:space="preserve">       </t>
    </r>
    <r>
      <rPr>
        <sz val="12"/>
        <rFont val="宋体"/>
        <family val="0"/>
      </rPr>
      <t>外商投资环境建设补助资金</t>
    </r>
  </si>
  <si>
    <t xml:space="preserve">  21699</t>
  </si>
  <si>
    <t xml:space="preserve">  其他商业服务业等支出</t>
  </si>
  <si>
    <t xml:space="preserve">    2169999</t>
  </si>
  <si>
    <t xml:space="preserve">    其他商业服务业等支出</t>
  </si>
  <si>
    <t>217</t>
  </si>
  <si>
    <t xml:space="preserve">  21799</t>
  </si>
  <si>
    <t xml:space="preserve">  其他金融支出</t>
  </si>
  <si>
    <t xml:space="preserve">    2179901</t>
  </si>
  <si>
    <t xml:space="preserve">    其他金融支出</t>
  </si>
  <si>
    <t>220</t>
  </si>
  <si>
    <t xml:space="preserve">  22001</t>
  </si>
  <si>
    <t xml:space="preserve">  国土资源事务</t>
  </si>
  <si>
    <t xml:space="preserve">    2200101</t>
  </si>
  <si>
    <t xml:space="preserve">    2200104</t>
  </si>
  <si>
    <t xml:space="preserve">    国土资源规划及管理</t>
  </si>
  <si>
    <t xml:space="preserve">    2200105</t>
  </si>
  <si>
    <t xml:space="preserve">    土地资源调查</t>
  </si>
  <si>
    <t xml:space="preserve">    2200106</t>
  </si>
  <si>
    <t xml:space="preserve">    土地资源利用与保护</t>
  </si>
  <si>
    <t xml:space="preserve">    2200110</t>
  </si>
  <si>
    <t xml:space="preserve">    国土整治</t>
  </si>
  <si>
    <t xml:space="preserve">    2200111</t>
  </si>
  <si>
    <t xml:space="preserve">    地质灾害防治</t>
  </si>
  <si>
    <t xml:space="preserve">    2200150</t>
  </si>
  <si>
    <t xml:space="preserve">    2200199</t>
  </si>
  <si>
    <t xml:space="preserve">    其他国土资源事务支出</t>
  </si>
  <si>
    <t xml:space="preserve">  22004</t>
  </si>
  <si>
    <t xml:space="preserve">  地震事务</t>
  </si>
  <si>
    <t xml:space="preserve">    2200401</t>
  </si>
  <si>
    <t xml:space="preserve">    2200404</t>
  </si>
  <si>
    <t xml:space="preserve">    地震监测</t>
  </si>
  <si>
    <t xml:space="preserve">    2200450</t>
  </si>
  <si>
    <t xml:space="preserve">    地震事业机构</t>
  </si>
  <si>
    <t xml:space="preserve">    2200499</t>
  </si>
  <si>
    <t xml:space="preserve">    其他地震事务支出</t>
  </si>
  <si>
    <t xml:space="preserve">  22005</t>
  </si>
  <si>
    <t xml:space="preserve">  气象事务</t>
  </si>
  <si>
    <t xml:space="preserve">    2200501</t>
  </si>
  <si>
    <t xml:space="preserve">    2200504</t>
  </si>
  <si>
    <t xml:space="preserve">    气象事业机构</t>
  </si>
  <si>
    <t xml:space="preserve">    2200509</t>
  </si>
  <si>
    <t xml:space="preserve">    气象服务</t>
  </si>
  <si>
    <t xml:space="preserve">  22099</t>
  </si>
  <si>
    <t xml:space="preserve">  其他国土海洋气象等支出</t>
  </si>
  <si>
    <t xml:space="preserve">    2209901</t>
  </si>
  <si>
    <t xml:space="preserve">    其他国土海洋气象等支出</t>
  </si>
  <si>
    <t>221</t>
  </si>
  <si>
    <t xml:space="preserve">  22101</t>
  </si>
  <si>
    <t xml:space="preserve">  保障性安居工程支出</t>
  </si>
  <si>
    <t xml:space="preserve">    2210103</t>
  </si>
  <si>
    <r>
      <t xml:space="preserve">        </t>
    </r>
    <r>
      <rPr>
        <sz val="12"/>
        <rFont val="宋体"/>
        <family val="0"/>
      </rPr>
      <t>棚户区改造</t>
    </r>
  </si>
  <si>
    <t xml:space="preserve">    2210105</t>
  </si>
  <si>
    <t xml:space="preserve">    农村危房改造</t>
  </si>
  <si>
    <t xml:space="preserve">    2210199</t>
  </si>
  <si>
    <t xml:space="preserve">    其他保障性安居工程支出</t>
  </si>
  <si>
    <t xml:space="preserve">  22103</t>
  </si>
  <si>
    <t xml:space="preserve">  城乡社区住宅</t>
  </si>
  <si>
    <t xml:space="preserve">    2210302</t>
  </si>
  <si>
    <t xml:space="preserve">    住房公积金管理</t>
  </si>
  <si>
    <t>222</t>
  </si>
  <si>
    <t xml:space="preserve">  22201</t>
  </si>
  <si>
    <t xml:space="preserve">  粮油事务</t>
  </si>
  <si>
    <t xml:space="preserve">    2220101</t>
  </si>
  <si>
    <t xml:space="preserve">    2220105</t>
  </si>
  <si>
    <t xml:space="preserve">    粮食信息统计</t>
  </si>
  <si>
    <t xml:space="preserve">    2220106</t>
  </si>
  <si>
    <t xml:space="preserve">    粮食专项业务活动</t>
  </si>
  <si>
    <t xml:space="preserve">    2220107</t>
  </si>
  <si>
    <t xml:space="preserve">    国家粮油差价补贴</t>
  </si>
  <si>
    <t xml:space="preserve">    2220112</t>
  </si>
  <si>
    <t xml:space="preserve">    粮食财务挂账利息补贴</t>
  </si>
  <si>
    <t xml:space="preserve">    2220150</t>
  </si>
  <si>
    <t xml:space="preserve">    2220199</t>
  </si>
  <si>
    <t xml:space="preserve">    其他粮油事务支出</t>
  </si>
  <si>
    <t xml:space="preserve">  22204</t>
  </si>
  <si>
    <t xml:space="preserve">  粮油储备</t>
  </si>
  <si>
    <t xml:space="preserve">    2220401</t>
  </si>
  <si>
    <t xml:space="preserve">    储备粮油补贴</t>
  </si>
  <si>
    <t>227</t>
  </si>
  <si>
    <t>预备费</t>
  </si>
  <si>
    <t>229</t>
  </si>
  <si>
    <t xml:space="preserve">  22908</t>
  </si>
  <si>
    <r>
      <t xml:space="preserve">    </t>
    </r>
    <r>
      <rPr>
        <b/>
        <sz val="12"/>
        <rFont val="宋体"/>
        <family val="0"/>
      </rPr>
      <t>彩票发行销售机构业务费安排的支出</t>
    </r>
  </si>
  <si>
    <t xml:space="preserve">    2290808</t>
  </si>
  <si>
    <r>
      <t xml:space="preserve">         </t>
    </r>
    <r>
      <rPr>
        <sz val="12"/>
        <rFont val="宋体"/>
        <family val="0"/>
      </rPr>
      <t>彩票市场调控资金支出</t>
    </r>
  </si>
  <si>
    <t xml:space="preserve">  22960</t>
  </si>
  <si>
    <r>
      <t xml:space="preserve">    </t>
    </r>
    <r>
      <rPr>
        <b/>
        <sz val="12"/>
        <rFont val="宋体"/>
        <family val="0"/>
      </rPr>
      <t>彩票公益金及对应专项债务收入安排的支出</t>
    </r>
  </si>
  <si>
    <t xml:space="preserve">    2296006</t>
  </si>
  <si>
    <r>
      <t xml:space="preserve">         </t>
    </r>
    <r>
      <rPr>
        <sz val="12"/>
        <rFont val="宋体"/>
        <family val="0"/>
      </rPr>
      <t>用于残疾人事业的彩票公益金支出</t>
    </r>
  </si>
  <si>
    <t xml:space="preserve">  22999</t>
  </si>
  <si>
    <t xml:space="preserve">  其他支出</t>
  </si>
  <si>
    <t xml:space="preserve">    2299901</t>
  </si>
  <si>
    <t xml:space="preserve">    其他支出</t>
  </si>
  <si>
    <t>231</t>
  </si>
  <si>
    <t>债务还本付息支出</t>
  </si>
  <si>
    <t xml:space="preserve">  23103</t>
  </si>
  <si>
    <t xml:space="preserve">  地方政府一般债务还本付息支出</t>
  </si>
  <si>
    <t xml:space="preserve">    2310399</t>
  </si>
  <si>
    <t xml:space="preserve">    地方政府其他一般债务还本付息支出</t>
  </si>
  <si>
    <t>宝鸡市市级2018年一般公共预算支出经济分类预算表</t>
  </si>
  <si>
    <t>（表十二）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</si>
  <si>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</si>
  <si>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</si>
  <si>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</si>
  <si>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</si>
  <si>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</si>
  <si>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</si>
  <si>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</si>
  <si>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</si>
  <si>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对个人和家庭的补助</t>
  </si>
  <si>
    <t>对社会保障基金补助</t>
  </si>
  <si>
    <t>债务利息及费用支出</t>
  </si>
  <si>
    <t>预备费及预留</t>
  </si>
  <si>
    <t>转移性支出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</si>
  <si>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</si>
  <si>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</si>
  <si>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</si>
  <si>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</si>
  <si>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</si>
  <si>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</si>
  <si>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</si>
  <si>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</si>
  <si>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</si>
  <si>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</si>
  <si>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</si>
  <si>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</si>
  <si>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</si>
  <si>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</si>
  <si>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</si>
  <si>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</si>
  <si>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</si>
  <si>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</si>
  <si>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
补偿和安
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</si>
  <si>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</si>
  <si>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</si>
  <si>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</si>
  <si>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</si>
  <si>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</si>
  <si>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</si>
  <si>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</si>
  <si>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</si>
  <si>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</si>
  <si>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</si>
  <si>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</si>
  <si>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</si>
  <si>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</si>
  <si>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</si>
  <si>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</si>
  <si>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</si>
  <si>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对社会保险基金补助</t>
  </si>
  <si>
    <t>补充全国社会保障基金</t>
  </si>
  <si>
    <t>国内债务付息</t>
  </si>
  <si>
    <t>预备费支出</t>
  </si>
  <si>
    <t>上下级政府间转移性支出</t>
  </si>
  <si>
    <t>宝鸡市2018年政府性基金预算收支计划（汇总）</t>
  </si>
  <si>
    <t>（表十三）</t>
  </si>
  <si>
    <t>宝鸡市市级2018年政府性基金预算收支计划</t>
  </si>
  <si>
    <t>（表十四）</t>
  </si>
  <si>
    <t>项          目</t>
  </si>
  <si>
    <t>征地和拆迁补偿支出</t>
  </si>
  <si>
    <t>土地开发支出</t>
  </si>
  <si>
    <t>城市建设支出</t>
  </si>
  <si>
    <t>农村基础设施建设支出</t>
  </si>
  <si>
    <t>其他国有土地收益基金支出</t>
  </si>
  <si>
    <t>城市公共设施</t>
  </si>
  <si>
    <t>污水处理设施建设和运营</t>
  </si>
  <si>
    <t>宝鸡市市级2018年国有资本经营预算收支计划</t>
  </si>
  <si>
    <t>（表十五）</t>
  </si>
  <si>
    <t>项     目</t>
  </si>
  <si>
    <t>2017年完
成数</t>
  </si>
  <si>
    <t>2018
年预
算数</t>
  </si>
  <si>
    <t>宝鸡市2018年社会保险基金收支预算表</t>
  </si>
  <si>
    <t>（表十六）</t>
  </si>
  <si>
    <t>2017
年完
成数</t>
  </si>
  <si>
    <t>三、城镇职工基本医疗保险
    基金收入</t>
  </si>
  <si>
    <t>4、其他基本养老保险基金
   支出</t>
  </si>
  <si>
    <t>六、新型农村合作医疗基金
    收入</t>
  </si>
  <si>
    <t>七、城镇居民基本医疗保险
    基金收入</t>
  </si>
  <si>
    <t>八、城乡居民基本养老保险
    基金收入</t>
  </si>
  <si>
    <t>九、机关事业单位基本养老
    保险收入</t>
  </si>
  <si>
    <t>3、稳定岗位补贴住处</t>
  </si>
  <si>
    <t>4、职业培训和职业介绍
   补贴</t>
  </si>
  <si>
    <t>三、城镇职工基本医疗保险基
    金支出</t>
  </si>
  <si>
    <t>六、新型农村合作医疗基金
    支出</t>
  </si>
  <si>
    <t>七、城镇居民基本医疗保险基
    金支出</t>
  </si>
  <si>
    <t>八、城乡居民基本养老保险基
    金支出</t>
  </si>
  <si>
    <t>九、机关事业单位基本养老保
    险支出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</si>
</sst>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_찀"/>
    <numFmt numFmtId="179" formatCode="0;_ "/>
    <numFmt numFmtId="180" formatCode="0.00_ "/>
    <numFmt numFmtId="181" formatCode="0;_밀"/>
    <numFmt numFmtId="182" formatCode="0.0"/>
    <numFmt numFmtId="183" formatCode="0_);[Red]\(0\)"/>
    <numFmt numFmtId="184" formatCode="0;_␀"/>
    <numFmt numFmtId="185" formatCode="0;_ꐀ"/>
    <numFmt numFmtId="186" formatCode="#,##0.0"/>
    <numFmt numFmtId="187" formatCode="0.00000_ "/>
    <numFmt numFmtId="188" formatCode="#,##0_ ;[Red]\-#,##0\ "/>
    <numFmt numFmtId="189" formatCode="#,##0_ "/>
  </numFmts>
  <fonts count="53">
    <font>
      <sz val="12"/>
      <name val="宋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1"/>
      <name val="黑体"/>
      <family val="0"/>
    </font>
    <font>
      <b/>
      <sz val="12"/>
      <name val="黑体"/>
      <family val="0"/>
    </font>
    <font>
      <sz val="11"/>
      <name val="宋体"/>
      <family val="0"/>
    </font>
    <font>
      <sz val="10"/>
      <name val="Helv"/>
      <family val="2"/>
    </font>
    <font>
      <b/>
      <sz val="12"/>
      <color indexed="8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方正黑体简体"/>
      <family val="0"/>
    </font>
    <font>
      <b/>
      <sz val="9"/>
      <name val="宋体"/>
      <family val="0"/>
    </font>
    <font>
      <sz val="12"/>
      <name val="方正黑体简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name val="黑体"/>
      <family val="0"/>
    </font>
    <font>
      <sz val="11"/>
      <name val="Helv"/>
      <family val="2"/>
    </font>
    <font>
      <sz val="12"/>
      <color indexed="8"/>
      <name val="宋体"/>
      <family val="0"/>
    </font>
    <font>
      <sz val="10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楷体_GB2312"/>
      <family val="3"/>
    </font>
    <font>
      <sz val="18"/>
      <name val="宋体"/>
      <family val="0"/>
    </font>
    <font>
      <b/>
      <sz val="28"/>
      <name val="宋体"/>
      <family val="0"/>
    </font>
    <font>
      <b/>
      <sz val="18"/>
      <name val="楷体_GB2312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7"/>
      <name val="Small Fonts"/>
      <family val="2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Courier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32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12" fillId="0" borderId="0" applyBorder="0">
      <alignment/>
      <protection/>
    </xf>
    <xf numFmtId="0" fontId="33" fillId="8" borderId="0" applyNumberFormat="0" applyBorder="0" applyAlignment="0" applyProtection="0"/>
    <xf numFmtId="0" fontId="12" fillId="0" borderId="0">
      <alignment/>
      <protection/>
    </xf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5" fillId="0" borderId="4" applyNumberFormat="0" applyFill="0" applyAlignment="0" applyProtection="0"/>
    <xf numFmtId="0" fontId="33" fillId="9" borderId="0" applyNumberFormat="0" applyBorder="0" applyAlignment="0" applyProtection="0"/>
    <xf numFmtId="0" fontId="30" fillId="0" borderId="5" applyNumberFormat="0" applyFill="0" applyAlignment="0" applyProtection="0"/>
    <xf numFmtId="0" fontId="33" fillId="10" borderId="0" applyNumberFormat="0" applyBorder="0" applyAlignment="0" applyProtection="0"/>
    <xf numFmtId="0" fontId="39" fillId="11" borderId="6" applyNumberFormat="0" applyAlignment="0" applyProtection="0"/>
    <xf numFmtId="0" fontId="47" fillId="11" borderId="1" applyNumberFormat="0" applyAlignment="0" applyProtection="0"/>
    <xf numFmtId="0" fontId="35" fillId="3" borderId="1" applyNumberFormat="0" applyAlignment="0" applyProtection="0"/>
    <xf numFmtId="0" fontId="7" fillId="0" borderId="0">
      <alignment/>
      <protection/>
    </xf>
    <xf numFmtId="0" fontId="46" fillId="12" borderId="7" applyNumberFormat="0" applyAlignment="0" applyProtection="0"/>
    <xf numFmtId="0" fontId="42" fillId="0" borderId="8" applyNumberFormat="0" applyFill="0" applyAlignment="0" applyProtection="0"/>
    <xf numFmtId="0" fontId="18" fillId="0" borderId="0" applyBorder="0">
      <alignment/>
      <protection/>
    </xf>
    <xf numFmtId="0" fontId="24" fillId="3" borderId="0" applyNumberFormat="0" applyBorder="0" applyAlignment="0" applyProtection="0"/>
    <xf numFmtId="0" fontId="33" fillId="13" borderId="0" applyNumberFormat="0" applyBorder="0" applyAlignment="0" applyProtection="0"/>
    <xf numFmtId="0" fontId="23" fillId="0" borderId="9" applyNumberFormat="0" applyFill="0" applyAlignment="0" applyProtection="0"/>
    <xf numFmtId="0" fontId="36" fillId="2" borderId="0" applyNumberFormat="0" applyBorder="0" applyAlignment="0" applyProtection="0"/>
    <xf numFmtId="0" fontId="34" fillId="14" borderId="0" applyNumberFormat="0" applyBorder="0" applyAlignment="0" applyProtection="0"/>
    <xf numFmtId="0" fontId="30" fillId="0" borderId="5" applyNumberFormat="0" applyFill="0" applyAlignment="0" applyProtection="0"/>
    <xf numFmtId="0" fontId="24" fillId="15" borderId="0" applyNumberFormat="0" applyBorder="0" applyAlignment="0" applyProtection="0"/>
    <xf numFmtId="0" fontId="3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33" fillId="19" borderId="0" applyNumberFormat="0" applyBorder="0" applyAlignment="0" applyProtection="0"/>
    <xf numFmtId="0" fontId="33" fillId="10" borderId="0" applyNumberFormat="0" applyBorder="0" applyAlignment="0" applyProtection="0"/>
    <xf numFmtId="0" fontId="24" fillId="4" borderId="0" applyNumberFormat="0" applyBorder="0" applyAlignment="0" applyProtection="0"/>
    <xf numFmtId="0" fontId="32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4" borderId="0" applyNumberFormat="0" applyBorder="0" applyAlignment="0" applyProtection="0"/>
    <xf numFmtId="0" fontId="33" fillId="20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4" fillId="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Font="0" applyBorder="0" applyAlignment="0" applyProtection="0"/>
    <xf numFmtId="0" fontId="24" fillId="17" borderId="0" applyNumberFormat="0" applyBorder="0" applyAlignment="0" applyProtection="0"/>
    <xf numFmtId="0" fontId="18" fillId="0" borderId="0" applyBorder="0">
      <alignment/>
      <protection/>
    </xf>
    <xf numFmtId="0" fontId="24" fillId="1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0" fillId="0" borderId="0">
      <alignment vertical="center"/>
      <protection/>
    </xf>
    <xf numFmtId="0" fontId="33" fillId="5" borderId="0" applyNumberFormat="0" applyBorder="0" applyAlignment="0" applyProtection="0"/>
    <xf numFmtId="0" fontId="33" fillId="10" borderId="0" applyNumberFormat="0" applyBorder="0" applyAlignment="0" applyProtection="0"/>
    <xf numFmtId="0" fontId="33" fillId="20" borderId="0" applyNumberFormat="0" applyBorder="0" applyAlignment="0" applyProtection="0"/>
    <xf numFmtId="0" fontId="33" fillId="23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1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7" fillId="11" borderId="1" applyNumberFormat="0" applyAlignment="0" applyProtection="0"/>
    <xf numFmtId="0" fontId="46" fillId="12" borderId="7" applyNumberFormat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2" fillId="0" borderId="0">
      <alignment/>
      <protection/>
    </xf>
    <xf numFmtId="0" fontId="40" fillId="0" borderId="3" applyNumberFormat="0" applyFill="0" applyAlignment="0" applyProtection="0"/>
    <xf numFmtId="0" fontId="45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4" fillId="14" borderId="0" applyNumberFormat="0" applyBorder="0" applyAlignment="0" applyProtection="0"/>
    <xf numFmtId="37" fontId="43" fillId="0" borderId="0">
      <alignment/>
      <protection/>
    </xf>
    <xf numFmtId="0" fontId="48" fillId="0" borderId="0">
      <alignment/>
      <protection/>
    </xf>
    <xf numFmtId="0" fontId="24" fillId="7" borderId="2" applyNumberFormat="0" applyFont="0" applyAlignment="0" applyProtection="0"/>
    <xf numFmtId="0" fontId="39" fillId="11" borderId="6" applyNumberFormat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23" fillId="0" borderId="9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/>
      <protection/>
    </xf>
    <xf numFmtId="0" fontId="12" fillId="0" borderId="0">
      <alignment/>
      <protection/>
    </xf>
    <xf numFmtId="0" fontId="18" fillId="0" borderId="0" applyBorder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</cellStyleXfs>
  <cellXfs count="327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 inden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/>
    </xf>
    <xf numFmtId="0" fontId="2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vertical="center"/>
      <protection/>
    </xf>
    <xf numFmtId="0" fontId="3" fillId="0" borderId="0" xfId="143" applyFont="1" applyFill="1" applyAlignment="1">
      <alignment vertical="center"/>
      <protection/>
    </xf>
    <xf numFmtId="0" fontId="7" fillId="0" borderId="0" xfId="143" applyFont="1" applyFill="1" applyAlignment="1">
      <alignment vertical="center"/>
      <protection/>
    </xf>
    <xf numFmtId="0" fontId="1" fillId="0" borderId="0" xfId="143" applyFont="1" applyFill="1" applyBorder="1" applyAlignment="1">
      <alignment horizontal="center"/>
      <protection/>
    </xf>
    <xf numFmtId="0" fontId="2" fillId="0" borderId="0" xfId="143" applyFont="1" applyFill="1" applyBorder="1" applyAlignment="1">
      <alignment/>
      <protection/>
    </xf>
    <xf numFmtId="0" fontId="5" fillId="0" borderId="0" xfId="143" applyFont="1" applyFill="1" applyBorder="1" applyAlignment="1">
      <alignment vertical="center"/>
      <protection/>
    </xf>
    <xf numFmtId="0" fontId="0" fillId="0" borderId="0" xfId="143" applyFont="1" applyFill="1" applyBorder="1" applyAlignment="1">
      <alignment horizontal="right" vertical="center"/>
      <protection/>
    </xf>
    <xf numFmtId="49" fontId="0" fillId="0" borderId="0" xfId="120" applyNumberFormat="1" applyFont="1" applyFill="1" applyBorder="1" applyAlignment="1">
      <alignment horizontal="right" vertical="center"/>
      <protection/>
    </xf>
    <xf numFmtId="0" fontId="3" fillId="0" borderId="10" xfId="143" applyFont="1" applyFill="1" applyBorder="1" applyAlignment="1">
      <alignment horizontal="center" vertical="center"/>
      <protection/>
    </xf>
    <xf numFmtId="0" fontId="3" fillId="0" borderId="10" xfId="143" applyFont="1" applyFill="1" applyBorder="1" applyAlignment="1">
      <alignment horizontal="center" vertical="center" wrapText="1"/>
      <protection/>
    </xf>
    <xf numFmtId="49" fontId="3" fillId="0" borderId="10" xfId="120" applyNumberFormat="1" applyFont="1" applyFill="1" applyBorder="1" applyAlignment="1">
      <alignment horizontal="center" vertical="center"/>
      <protection/>
    </xf>
    <xf numFmtId="49" fontId="3" fillId="0" borderId="10" xfId="120" applyNumberFormat="1" applyFont="1" applyFill="1" applyBorder="1" applyAlignment="1">
      <alignment horizontal="center" vertical="center" wrapText="1"/>
      <protection/>
    </xf>
    <xf numFmtId="0" fontId="0" fillId="0" borderId="10" xfId="72" applyFont="1" applyFill="1" applyBorder="1" applyAlignment="1" applyProtection="1">
      <alignment vertical="center"/>
      <protection locked="0"/>
    </xf>
    <xf numFmtId="0" fontId="0" fillId="0" borderId="10" xfId="143" applyFont="1" applyFill="1" applyBorder="1" applyAlignment="1">
      <alignment horizontal="center" vertical="center"/>
      <protection/>
    </xf>
    <xf numFmtId="0" fontId="0" fillId="0" borderId="10" xfId="143" applyNumberFormat="1" applyFont="1" applyFill="1" applyBorder="1" applyAlignment="1">
      <alignment horizontal="center" vertical="center" wrapText="1"/>
      <protection/>
    </xf>
    <xf numFmtId="177" fontId="0" fillId="0" borderId="10" xfId="143" applyNumberFormat="1" applyFont="1" applyFill="1" applyBorder="1" applyAlignment="1">
      <alignment horizontal="center" vertical="center" wrapText="1"/>
      <protection/>
    </xf>
    <xf numFmtId="182" fontId="3" fillId="0" borderId="10" xfId="140" applyNumberFormat="1" applyFont="1" applyFill="1" applyBorder="1" applyAlignment="1">
      <alignment vertical="center"/>
      <protection/>
    </xf>
    <xf numFmtId="0" fontId="8" fillId="0" borderId="10" xfId="140" applyNumberFormat="1" applyFont="1" applyFill="1" applyBorder="1" applyAlignment="1">
      <alignment horizontal="center" vertical="center"/>
      <protection/>
    </xf>
    <xf numFmtId="0" fontId="0" fillId="0" borderId="10" xfId="140" applyNumberFormat="1" applyFont="1" applyFill="1" applyBorder="1" applyAlignment="1">
      <alignment horizontal="left" vertical="center" wrapText="1" indent="1"/>
      <protection/>
    </xf>
    <xf numFmtId="0" fontId="0" fillId="0" borderId="10" xfId="120" applyNumberFormat="1" applyFont="1" applyFill="1" applyBorder="1" applyAlignment="1" applyProtection="1">
      <alignment horizontal="center" vertical="center"/>
      <protection/>
    </xf>
    <xf numFmtId="0" fontId="0" fillId="0" borderId="10" xfId="140" applyFont="1" applyFill="1" applyBorder="1" applyAlignment="1">
      <alignment vertical="center"/>
      <protection/>
    </xf>
    <xf numFmtId="49" fontId="0" fillId="0" borderId="10" xfId="120" applyNumberFormat="1" applyFont="1" applyFill="1" applyBorder="1" applyAlignment="1" applyProtection="1">
      <alignment horizontal="left" vertical="center" indent="2"/>
      <protection/>
    </xf>
    <xf numFmtId="0" fontId="0" fillId="0" borderId="10" xfId="120" applyNumberFormat="1" applyFont="1" applyFill="1" applyBorder="1" applyAlignment="1" applyProtection="1">
      <alignment horizontal="center" vertical="center"/>
      <protection locked="0"/>
    </xf>
    <xf numFmtId="0" fontId="0" fillId="0" borderId="10" xfId="72" applyNumberFormat="1" applyFont="1" applyFill="1" applyBorder="1" applyAlignment="1" applyProtection="1">
      <alignment vertical="center" wrapText="1"/>
      <protection locked="0"/>
    </xf>
    <xf numFmtId="0" fontId="3" fillId="0" borderId="10" xfId="143" applyFont="1" applyFill="1" applyBorder="1" applyAlignment="1">
      <alignment vertical="center"/>
      <protection/>
    </xf>
    <xf numFmtId="0" fontId="0" fillId="0" borderId="11" xfId="0" applyNumberFormat="1" applyFont="1" applyFill="1" applyBorder="1" applyAlignment="1" applyProtection="1">
      <alignment horizontal="left" vertical="center" indent="1"/>
      <protection/>
    </xf>
    <xf numFmtId="0" fontId="0" fillId="0" borderId="11" xfId="0" applyNumberFormat="1" applyFont="1" applyFill="1" applyBorder="1" applyAlignment="1" applyProtection="1">
      <alignment horizontal="left" vertical="center" indent="2"/>
      <protection/>
    </xf>
    <xf numFmtId="0" fontId="3" fillId="0" borderId="10" xfId="140" applyNumberFormat="1" applyFont="1" applyFill="1" applyBorder="1" applyAlignment="1">
      <alignment horizontal="center" vertical="center"/>
      <protection/>
    </xf>
    <xf numFmtId="182" fontId="0" fillId="0" borderId="10" xfId="140" applyNumberFormat="1" applyFont="1" applyFill="1" applyBorder="1" applyAlignment="1">
      <alignment horizontal="left" vertical="center" indent="1"/>
      <protection/>
    </xf>
    <xf numFmtId="0" fontId="3" fillId="0" borderId="10" xfId="72" applyFont="1" applyFill="1" applyBorder="1" applyAlignment="1" applyProtection="1">
      <alignment horizontal="center" vertical="center"/>
      <protection locked="0"/>
    </xf>
    <xf numFmtId="0" fontId="3" fillId="0" borderId="10" xfId="143" applyNumberFormat="1" applyFont="1" applyFill="1" applyBorder="1" applyAlignment="1">
      <alignment horizontal="center" vertical="center" wrapText="1"/>
      <protection/>
    </xf>
    <xf numFmtId="177" fontId="3" fillId="0" borderId="10" xfId="143" applyNumberFormat="1" applyFont="1" applyFill="1" applyBorder="1" applyAlignment="1">
      <alignment horizontal="center" vertical="center" wrapText="1"/>
      <protection/>
    </xf>
    <xf numFmtId="3" fontId="3" fillId="0" borderId="10" xfId="140" applyNumberFormat="1" applyFont="1" applyFill="1" applyBorder="1" applyAlignment="1">
      <alignment horizontal="center" vertical="center"/>
      <protection/>
    </xf>
    <xf numFmtId="0" fontId="1" fillId="0" borderId="0" xfId="143" applyFont="1" applyFill="1" applyAlignment="1">
      <alignment horizontal="center"/>
      <protection/>
    </xf>
    <xf numFmtId="0" fontId="9" fillId="0" borderId="0" xfId="143" applyFont="1" applyFill="1" applyAlignment="1">
      <alignment vertical="center"/>
      <protection/>
    </xf>
    <xf numFmtId="0" fontId="5" fillId="0" borderId="0" xfId="143" applyFont="1" applyFill="1" applyAlignment="1">
      <alignment vertical="center"/>
      <protection/>
    </xf>
    <xf numFmtId="0" fontId="6" fillId="0" borderId="0" xfId="143" applyFont="1" applyFill="1" applyAlignment="1">
      <alignment horizontal="right" vertical="center"/>
      <protection/>
    </xf>
    <xf numFmtId="0" fontId="10" fillId="0" borderId="10" xfId="143" applyFont="1" applyFill="1" applyBorder="1" applyAlignment="1">
      <alignment horizontal="center" vertical="center"/>
      <protection/>
    </xf>
    <xf numFmtId="0" fontId="10" fillId="0" borderId="10" xfId="143" applyFont="1" applyFill="1" applyBorder="1" applyAlignment="1">
      <alignment horizontal="center" vertical="center" wrapText="1"/>
      <protection/>
    </xf>
    <xf numFmtId="0" fontId="10" fillId="0" borderId="10" xfId="48" applyFont="1" applyFill="1" applyBorder="1" applyAlignment="1" applyProtection="1">
      <alignment horizontal="center" vertical="center" wrapText="1"/>
      <protection locked="0"/>
    </xf>
    <xf numFmtId="49" fontId="10" fillId="0" borderId="12" xfId="120" applyNumberFormat="1" applyFont="1" applyFill="1" applyBorder="1" applyAlignment="1">
      <alignment horizontal="center" vertical="center"/>
      <protection/>
    </xf>
    <xf numFmtId="0" fontId="10" fillId="0" borderId="10" xfId="120" applyNumberFormat="1" applyFont="1" applyFill="1" applyBorder="1" applyAlignment="1">
      <alignment horizontal="center" vertical="center" wrapText="1"/>
      <protection/>
    </xf>
    <xf numFmtId="0" fontId="0" fillId="0" borderId="10" xfId="143" applyNumberFormat="1" applyFont="1" applyFill="1" applyBorder="1" applyAlignment="1" applyProtection="1">
      <alignment horizontal="center" vertical="center"/>
      <protection/>
    </xf>
    <xf numFmtId="0" fontId="3" fillId="0" borderId="10" xfId="140" applyNumberFormat="1" applyFont="1" applyFill="1" applyBorder="1" applyAlignment="1">
      <alignment vertical="center" wrapText="1"/>
      <protection/>
    </xf>
    <xf numFmtId="0" fontId="3" fillId="0" borderId="10" xfId="120" applyNumberFormat="1" applyFont="1" applyFill="1" applyBorder="1" applyAlignment="1" applyProtection="1">
      <alignment horizontal="center" vertical="center"/>
      <protection/>
    </xf>
    <xf numFmtId="177" fontId="3" fillId="0" borderId="10" xfId="120" applyNumberFormat="1" applyFont="1" applyFill="1" applyBorder="1" applyAlignment="1">
      <alignment horizontal="center" vertical="center"/>
      <protection/>
    </xf>
    <xf numFmtId="0" fontId="0" fillId="0" borderId="10" xfId="143" applyNumberFormat="1" applyFont="1" applyFill="1" applyBorder="1" applyAlignment="1">
      <alignment horizontal="center" vertical="center"/>
      <protection/>
    </xf>
    <xf numFmtId="177" fontId="0" fillId="0" borderId="10" xfId="120" applyNumberFormat="1" applyFont="1" applyFill="1" applyBorder="1" applyAlignment="1">
      <alignment horizontal="center" vertical="center"/>
      <protection/>
    </xf>
    <xf numFmtId="0" fontId="0" fillId="0" borderId="10" xfId="140" applyNumberFormat="1" applyFont="1" applyFill="1" applyBorder="1" applyAlignment="1">
      <alignment vertical="center" wrapText="1"/>
      <protection/>
    </xf>
    <xf numFmtId="0" fontId="0" fillId="0" borderId="13" xfId="143" applyNumberFormat="1" applyFont="1" applyFill="1" applyBorder="1" applyAlignment="1" applyProtection="1">
      <alignment horizontal="left" vertical="center"/>
      <protection/>
    </xf>
    <xf numFmtId="177" fontId="0" fillId="0" borderId="10" xfId="143" applyNumberFormat="1" applyFont="1" applyFill="1" applyBorder="1" applyAlignment="1">
      <alignment horizontal="center" vertical="center"/>
      <protection/>
    </xf>
    <xf numFmtId="0" fontId="0" fillId="0" borderId="10" xfId="140" applyNumberFormat="1" applyFont="1" applyFill="1" applyBorder="1" applyAlignment="1">
      <alignment horizontal="center" vertical="center"/>
      <protection/>
    </xf>
    <xf numFmtId="0" fontId="7" fillId="0" borderId="10" xfId="143" applyFont="1" applyFill="1" applyBorder="1" applyAlignment="1">
      <alignment vertical="center"/>
      <protection/>
    </xf>
    <xf numFmtId="0" fontId="7" fillId="0" borderId="10" xfId="143" applyFont="1" applyFill="1" applyBorder="1" applyAlignment="1">
      <alignment horizontal="center" vertical="center"/>
      <protection/>
    </xf>
    <xf numFmtId="0" fontId="3" fillId="0" borderId="10" xfId="143" applyNumberFormat="1" applyFont="1" applyFill="1" applyBorder="1" applyAlignment="1">
      <alignment horizontal="center" vertical="center"/>
      <protection/>
    </xf>
    <xf numFmtId="0" fontId="3" fillId="0" borderId="10" xfId="140" applyNumberFormat="1" applyFont="1" applyFill="1" applyBorder="1" applyAlignment="1">
      <alignment horizontal="center" vertical="center" wrapText="1"/>
      <protection/>
    </xf>
    <xf numFmtId="0" fontId="11" fillId="0" borderId="0" xfId="143" applyFont="1" applyFill="1" applyAlignment="1">
      <alignment vertical="center"/>
      <protection/>
    </xf>
    <xf numFmtId="0" fontId="12" fillId="0" borderId="0" xfId="141" applyFill="1">
      <alignment/>
      <protection/>
    </xf>
    <xf numFmtId="49" fontId="1" fillId="0" borderId="0" xfId="120" applyNumberFormat="1" applyFont="1" applyFill="1" applyAlignment="1">
      <alignment horizontal="center" vertical="center"/>
      <protection/>
    </xf>
    <xf numFmtId="0" fontId="13" fillId="0" borderId="0" xfId="141" applyFont="1" applyFill="1">
      <alignment/>
      <protection/>
    </xf>
    <xf numFmtId="0" fontId="12" fillId="0" borderId="0" xfId="141" applyFont="1" applyFill="1">
      <alignment/>
      <protection/>
    </xf>
    <xf numFmtId="0" fontId="12" fillId="0" borderId="10" xfId="141" applyNumberFormat="1" applyFont="1" applyFill="1" applyBorder="1" applyAlignment="1" applyProtection="1">
      <alignment horizontal="center" vertical="center" wrapText="1"/>
      <protection/>
    </xf>
    <xf numFmtId="0" fontId="14" fillId="0" borderId="10" xfId="141" applyNumberFormat="1" applyFont="1" applyFill="1" applyBorder="1" applyAlignment="1" applyProtection="1">
      <alignment horizontal="center" vertical="center" wrapText="1"/>
      <protection/>
    </xf>
    <xf numFmtId="0" fontId="14" fillId="0" borderId="10" xfId="141" applyFont="1" applyFill="1" applyBorder="1" applyAlignment="1">
      <alignment horizontal="center" vertical="center" wrapText="1"/>
      <protection/>
    </xf>
    <xf numFmtId="0" fontId="12" fillId="0" borderId="10" xfId="141" applyFill="1" applyBorder="1" applyAlignment="1">
      <alignment horizontal="center" vertical="center" wrapText="1"/>
      <protection/>
    </xf>
    <xf numFmtId="49" fontId="12" fillId="0" borderId="11" xfId="141" applyNumberFormat="1" applyFont="1" applyFill="1" applyBorder="1" applyAlignment="1" applyProtection="1">
      <alignment horizontal="left" vertical="center" wrapText="1"/>
      <protection/>
    </xf>
    <xf numFmtId="180" fontId="12" fillId="0" borderId="11" xfId="141" applyNumberFormat="1" applyFont="1" applyFill="1" applyBorder="1" applyAlignment="1" applyProtection="1">
      <alignment horizontal="left" vertical="center" wrapText="1"/>
      <protection/>
    </xf>
    <xf numFmtId="176" fontId="14" fillId="0" borderId="10" xfId="141" applyNumberFormat="1" applyFont="1" applyFill="1" applyBorder="1" applyAlignment="1" applyProtection="1">
      <alignment horizontal="center" vertical="center"/>
      <protection/>
    </xf>
    <xf numFmtId="176" fontId="12" fillId="0" borderId="10" xfId="141" applyNumberFormat="1" applyFont="1" applyFill="1" applyBorder="1" applyAlignment="1" applyProtection="1">
      <alignment horizontal="center" vertical="center"/>
      <protection/>
    </xf>
    <xf numFmtId="3" fontId="12" fillId="0" borderId="0" xfId="141" applyNumberFormat="1" applyFill="1">
      <alignment/>
      <protection/>
    </xf>
    <xf numFmtId="3" fontId="12" fillId="0" borderId="0" xfId="141" applyNumberFormat="1" applyFont="1" applyFill="1" applyBorder="1" applyAlignment="1" applyProtection="1">
      <alignment horizontal="right" vertical="center"/>
      <protection/>
    </xf>
    <xf numFmtId="0" fontId="12" fillId="0" borderId="10" xfId="141" applyFont="1" applyFill="1" applyBorder="1" applyAlignment="1">
      <alignment horizontal="center" vertical="center" wrapText="1"/>
      <protection/>
    </xf>
    <xf numFmtId="0" fontId="12" fillId="0" borderId="10" xfId="141" applyNumberFormat="1" applyFill="1" applyBorder="1" applyAlignment="1" applyProtection="1">
      <alignment horizontal="center" vertical="center" wrapText="1"/>
      <protection/>
    </xf>
    <xf numFmtId="0" fontId="14" fillId="0" borderId="0" xfId="31" applyFont="1" applyFill="1">
      <alignment/>
      <protection/>
    </xf>
    <xf numFmtId="0" fontId="12" fillId="0" borderId="0" xfId="31" applyFill="1">
      <alignment/>
      <protection/>
    </xf>
    <xf numFmtId="0" fontId="12" fillId="0" borderId="0" xfId="31" applyFill="1" applyAlignment="1">
      <alignment wrapText="1"/>
      <protection/>
    </xf>
    <xf numFmtId="0" fontId="12" fillId="0" borderId="0" xfId="31" applyFill="1" applyAlignment="1">
      <alignment horizontal="center"/>
      <protection/>
    </xf>
    <xf numFmtId="0" fontId="15" fillId="0" borderId="0" xfId="31" applyFont="1" applyFill="1">
      <alignment/>
      <protection/>
    </xf>
    <xf numFmtId="0" fontId="0" fillId="0" borderId="0" xfId="31" applyFont="1" applyFill="1" applyAlignment="1">
      <alignment wrapText="1"/>
      <protection/>
    </xf>
    <xf numFmtId="0" fontId="0" fillId="0" borderId="0" xfId="31" applyFont="1" applyFill="1" applyAlignment="1">
      <alignment horizontal="center"/>
      <protection/>
    </xf>
    <xf numFmtId="0" fontId="0" fillId="0" borderId="0" xfId="31" applyFont="1" applyFill="1" applyAlignment="1">
      <alignment horizontal="right"/>
      <protection/>
    </xf>
    <xf numFmtId="0" fontId="0" fillId="0" borderId="10" xfId="31" applyFont="1" applyFill="1" applyBorder="1" applyAlignment="1">
      <alignment horizontal="center" vertical="center" wrapText="1"/>
      <protection/>
    </xf>
    <xf numFmtId="49" fontId="3" fillId="0" borderId="10" xfId="31" applyNumberFormat="1" applyFont="1" applyFill="1" applyBorder="1" applyAlignment="1" applyProtection="1">
      <alignment horizontal="left" vertical="center" wrapText="1"/>
      <protection/>
    </xf>
    <xf numFmtId="183" fontId="3" fillId="0" borderId="11" xfId="31" applyNumberFormat="1" applyFont="1" applyFill="1" applyBorder="1" applyAlignment="1" applyProtection="1">
      <alignment horizontal="center" vertical="center"/>
      <protection/>
    </xf>
    <xf numFmtId="183" fontId="3" fillId="0" borderId="10" xfId="31" applyNumberFormat="1" applyFont="1" applyFill="1" applyBorder="1" applyAlignment="1" applyProtection="1">
      <alignment horizontal="center" vertical="center"/>
      <protection/>
    </xf>
    <xf numFmtId="49" fontId="0" fillId="0" borderId="10" xfId="31" applyNumberFormat="1" applyFont="1" applyFill="1" applyBorder="1" applyAlignment="1" applyProtection="1">
      <alignment horizontal="left" vertical="center" wrapText="1"/>
      <protection/>
    </xf>
    <xf numFmtId="183" fontId="0" fillId="0" borderId="10" xfId="31" applyNumberFormat="1" applyFont="1" applyFill="1" applyBorder="1" applyAlignment="1" applyProtection="1">
      <alignment horizontal="center" vertical="center"/>
      <protection/>
    </xf>
    <xf numFmtId="49" fontId="16" fillId="0" borderId="10" xfId="31" applyNumberFormat="1" applyFont="1" applyFill="1" applyBorder="1" applyAlignment="1" applyProtection="1">
      <alignment horizontal="left" vertical="center" wrapText="1"/>
      <protection/>
    </xf>
    <xf numFmtId="0" fontId="0" fillId="0" borderId="10" xfId="139" applyNumberFormat="1" applyFont="1" applyFill="1" applyBorder="1" applyAlignment="1" applyProtection="1">
      <alignment vertical="center" wrapText="1"/>
      <protection/>
    </xf>
    <xf numFmtId="0" fontId="3" fillId="0" borderId="10" xfId="31" applyNumberFormat="1" applyFont="1" applyFill="1" applyBorder="1" applyAlignment="1" applyProtection="1">
      <alignment horizontal="center" vertical="center"/>
      <protection/>
    </xf>
    <xf numFmtId="0" fontId="3" fillId="0" borderId="10" xfId="120" applyNumberFormat="1" applyFont="1" applyFill="1" applyBorder="1" applyAlignment="1" applyProtection="1">
      <alignment horizontal="left" vertical="center" wrapText="1"/>
      <protection/>
    </xf>
    <xf numFmtId="0" fontId="16" fillId="0" borderId="10" xfId="120" applyNumberFormat="1" applyFont="1" applyFill="1" applyBorder="1" applyAlignment="1" applyProtection="1">
      <alignment horizontal="left" vertical="center" wrapText="1"/>
      <protection/>
    </xf>
    <xf numFmtId="0" fontId="0" fillId="0" borderId="10" xfId="120" applyNumberFormat="1" applyFont="1" applyFill="1" applyBorder="1" applyAlignment="1" applyProtection="1">
      <alignment horizontal="left" vertical="center" wrapText="1"/>
      <protection/>
    </xf>
    <xf numFmtId="49" fontId="17" fillId="0" borderId="10" xfId="31" applyNumberFormat="1" applyFont="1" applyFill="1" applyBorder="1" applyAlignment="1" applyProtection="1">
      <alignment horizontal="left" vertical="center" wrapText="1"/>
      <protection/>
    </xf>
    <xf numFmtId="176" fontId="3" fillId="0" borderId="10" xfId="31" applyNumberFormat="1" applyFont="1" applyFill="1" applyBorder="1" applyAlignment="1" applyProtection="1">
      <alignment horizontal="center" vertical="center"/>
      <protection/>
    </xf>
    <xf numFmtId="183" fontId="3" fillId="0" borderId="10" xfId="31" applyNumberFormat="1" applyFont="1" applyFill="1" applyBorder="1" applyAlignment="1">
      <alignment horizontal="center" vertical="center"/>
      <protection/>
    </xf>
    <xf numFmtId="0" fontId="10" fillId="0" borderId="0" xfId="120" applyFont="1" applyFill="1">
      <alignment/>
      <protection/>
    </xf>
    <xf numFmtId="0" fontId="6" fillId="0" borderId="0" xfId="120" applyFill="1">
      <alignment/>
      <protection/>
    </xf>
    <xf numFmtId="49" fontId="2" fillId="0" borderId="0" xfId="120" applyNumberFormat="1" applyFont="1" applyFill="1" applyBorder="1" applyAlignment="1">
      <alignment vertical="center"/>
      <protection/>
    </xf>
    <xf numFmtId="49" fontId="2" fillId="0" borderId="0" xfId="120" applyNumberFormat="1" applyFont="1" applyFill="1" applyBorder="1" applyAlignment="1">
      <alignment horizontal="center" vertical="center"/>
      <protection/>
    </xf>
    <xf numFmtId="49" fontId="3" fillId="0" borderId="12" xfId="120" applyNumberFormat="1" applyFont="1" applyFill="1" applyBorder="1" applyAlignment="1">
      <alignment horizontal="center" vertical="center"/>
      <protection/>
    </xf>
    <xf numFmtId="49" fontId="3" fillId="0" borderId="12" xfId="120" applyNumberFormat="1" applyFont="1" applyFill="1" applyBorder="1" applyAlignment="1">
      <alignment horizontal="center" vertical="center" wrapText="1"/>
      <protection/>
    </xf>
    <xf numFmtId="0" fontId="3" fillId="0" borderId="14" xfId="81" applyFont="1" applyFill="1" applyBorder="1" applyAlignment="1" applyProtection="1">
      <alignment horizontal="center" vertical="center" wrapText="1"/>
      <protection locked="0"/>
    </xf>
    <xf numFmtId="49" fontId="3" fillId="0" borderId="11" xfId="120" applyNumberFormat="1" applyFont="1" applyFill="1" applyBorder="1" applyAlignment="1" applyProtection="1">
      <alignment horizontal="left" vertical="center"/>
      <protection/>
    </xf>
    <xf numFmtId="0" fontId="3" fillId="0" borderId="11" xfId="120" applyNumberFormat="1" applyFont="1" applyFill="1" applyBorder="1" applyAlignment="1" applyProtection="1">
      <alignment horizontal="center" vertical="center"/>
      <protection/>
    </xf>
    <xf numFmtId="177" fontId="3" fillId="0" borderId="10" xfId="81" applyNumberFormat="1" applyFont="1" applyFill="1" applyBorder="1" applyAlignment="1">
      <alignment horizontal="center" vertical="center"/>
      <protection/>
    </xf>
    <xf numFmtId="49" fontId="0" fillId="0" borderId="11" xfId="120" applyNumberFormat="1" applyFont="1" applyFill="1" applyBorder="1" applyAlignment="1" applyProtection="1">
      <alignment horizontal="left" vertical="center" indent="1"/>
      <protection/>
    </xf>
    <xf numFmtId="0" fontId="0" fillId="0" borderId="11" xfId="120" applyNumberFormat="1" applyFont="1" applyFill="1" applyBorder="1" applyAlignment="1" applyProtection="1">
      <alignment horizontal="center" vertical="center"/>
      <protection locked="0"/>
    </xf>
    <xf numFmtId="177" fontId="0" fillId="0" borderId="10" xfId="81" applyNumberFormat="1" applyFont="1" applyFill="1" applyBorder="1" applyAlignment="1">
      <alignment horizontal="center" vertical="center"/>
      <protection/>
    </xf>
    <xf numFmtId="49" fontId="0" fillId="0" borderId="11" xfId="120" applyNumberFormat="1" applyFont="1" applyFill="1" applyBorder="1" applyAlignment="1" applyProtection="1">
      <alignment horizontal="left" vertical="center"/>
      <protection/>
    </xf>
    <xf numFmtId="49" fontId="0" fillId="0" borderId="11" xfId="120" applyNumberFormat="1" applyFont="1" applyFill="1" applyBorder="1" applyAlignment="1" applyProtection="1">
      <alignment horizontal="left" vertical="center" wrapText="1" indent="1"/>
      <protection/>
    </xf>
    <xf numFmtId="0" fontId="6" fillId="0" borderId="0" xfId="120" applyFont="1" applyFill="1">
      <alignment/>
      <protection/>
    </xf>
    <xf numFmtId="0" fontId="7" fillId="0" borderId="0" xfId="0" applyFont="1" applyFill="1" applyAlignment="1">
      <alignment vertical="center"/>
    </xf>
    <xf numFmtId="0" fontId="1" fillId="0" borderId="0" xfId="81" applyFont="1" applyFill="1" applyAlignment="1" applyProtection="1">
      <alignment horizontal="center"/>
      <protection/>
    </xf>
    <xf numFmtId="0" fontId="9" fillId="0" borderId="0" xfId="81" applyFont="1" applyFill="1">
      <alignment/>
      <protection/>
    </xf>
    <xf numFmtId="0" fontId="18" fillId="0" borderId="0" xfId="81" applyFont="1" applyFill="1">
      <alignment/>
      <protection/>
    </xf>
    <xf numFmtId="0" fontId="19" fillId="0" borderId="0" xfId="81" applyFont="1" applyFill="1" applyAlignment="1" applyProtection="1">
      <alignment horizontal="center"/>
      <protection/>
    </xf>
    <xf numFmtId="0" fontId="10" fillId="0" borderId="10" xfId="81" applyFont="1" applyFill="1" applyBorder="1" applyAlignment="1" applyProtection="1">
      <alignment horizontal="center" vertical="center"/>
      <protection locked="0"/>
    </xf>
    <xf numFmtId="0" fontId="10" fillId="0" borderId="10" xfId="8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81" applyFont="1" applyFill="1" applyBorder="1" applyAlignment="1" applyProtection="1">
      <alignment horizontal="center" vertical="center" wrapText="1"/>
      <protection locked="0"/>
    </xf>
    <xf numFmtId="0" fontId="10" fillId="0" borderId="10" xfId="81" applyFont="1" applyFill="1" applyBorder="1" applyAlignment="1" applyProtection="1">
      <alignment vertical="center"/>
      <protection locked="0"/>
    </xf>
    <xf numFmtId="0" fontId="10" fillId="0" borderId="10" xfId="81" applyFont="1" applyFill="1" applyBorder="1" applyAlignment="1">
      <alignment horizontal="center" vertical="center"/>
      <protection/>
    </xf>
    <xf numFmtId="177" fontId="10" fillId="0" borderId="10" xfId="81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vertical="center"/>
    </xf>
    <xf numFmtId="176" fontId="6" fillId="0" borderId="10" xfId="142" applyNumberFormat="1" applyFont="1" applyFill="1" applyBorder="1" applyAlignment="1" applyProtection="1">
      <alignment horizontal="center" vertical="center"/>
      <protection locked="0"/>
    </xf>
    <xf numFmtId="0" fontId="6" fillId="0" borderId="10" xfId="81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>
      <alignment horizontal="center" vertical="center"/>
    </xf>
    <xf numFmtId="1" fontId="6" fillId="0" borderId="10" xfId="135" applyNumberFormat="1" applyFont="1" applyFill="1" applyBorder="1" applyAlignment="1" applyProtection="1">
      <alignment horizontal="center" vertical="center"/>
      <protection/>
    </xf>
    <xf numFmtId="177" fontId="6" fillId="0" borderId="10" xfId="81" applyNumberFormat="1" applyFont="1" applyFill="1" applyBorder="1" applyAlignment="1">
      <alignment horizontal="center" vertical="center"/>
      <protection/>
    </xf>
    <xf numFmtId="184" fontId="6" fillId="0" borderId="10" xfId="0" applyNumberFormat="1" applyFont="1" applyFill="1" applyBorder="1" applyAlignment="1">
      <alignment horizontal="center" vertical="center"/>
    </xf>
    <xf numFmtId="1" fontId="10" fillId="0" borderId="10" xfId="81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/>
    </xf>
    <xf numFmtId="176" fontId="10" fillId="0" borderId="10" xfId="81" applyNumberFormat="1" applyFont="1" applyFill="1" applyBorder="1" applyAlignment="1">
      <alignment horizontal="center" vertical="center"/>
      <protection/>
    </xf>
    <xf numFmtId="0" fontId="4" fillId="0" borderId="10" xfId="81" applyFont="1" applyFill="1" applyBorder="1" applyAlignment="1" applyProtection="1">
      <alignment vertical="center"/>
      <protection locked="0"/>
    </xf>
    <xf numFmtId="185" fontId="10" fillId="0" borderId="10" xfId="81" applyNumberFormat="1" applyFont="1" applyFill="1" applyBorder="1" applyAlignment="1">
      <alignment horizontal="center" vertical="center"/>
      <protection/>
    </xf>
    <xf numFmtId="1" fontId="7" fillId="0" borderId="0" xfId="0" applyNumberFormat="1" applyFont="1" applyFill="1" applyAlignment="1">
      <alignment vertical="center"/>
    </xf>
    <xf numFmtId="0" fontId="6" fillId="0" borderId="0" xfId="81" applyFont="1" applyFill="1" applyAlignment="1">
      <alignment horizontal="right"/>
      <protection/>
    </xf>
    <xf numFmtId="0" fontId="10" fillId="0" borderId="14" xfId="81" applyFont="1" applyFill="1" applyBorder="1" applyAlignment="1" applyProtection="1">
      <alignment horizontal="center" vertical="center" wrapText="1"/>
      <protection locked="0"/>
    </xf>
    <xf numFmtId="0" fontId="10" fillId="0" borderId="15" xfId="81" applyFont="1" applyFill="1" applyBorder="1" applyAlignment="1" applyProtection="1">
      <alignment horizontal="center" vertical="center" wrapText="1"/>
      <protection locked="0"/>
    </xf>
    <xf numFmtId="177" fontId="6" fillId="0" borderId="10" xfId="142" applyNumberFormat="1" applyFont="1" applyFill="1" applyBorder="1" applyAlignment="1" applyProtection="1">
      <alignment horizontal="center" vertical="center"/>
      <protection locked="0"/>
    </xf>
    <xf numFmtId="177" fontId="10" fillId="0" borderId="10" xfId="14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6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0" fillId="5" borderId="0" xfId="0" applyFont="1" applyFill="1" applyAlignment="1">
      <alignment/>
    </xf>
    <xf numFmtId="0" fontId="6" fillId="0" borderId="0" xfId="143" applyFont="1" applyFill="1" applyAlignment="1">
      <alignment horizontal="center" vertical="center"/>
      <protection/>
    </xf>
    <xf numFmtId="0" fontId="4" fillId="0" borderId="0" xfId="143" applyFont="1" applyFill="1" applyAlignment="1">
      <alignment vertical="center"/>
      <protection/>
    </xf>
    <xf numFmtId="0" fontId="10" fillId="0" borderId="14" xfId="143" applyFont="1" applyFill="1" applyBorder="1" applyAlignment="1">
      <alignment horizontal="center" vertical="center" wrapText="1"/>
      <protection/>
    </xf>
    <xf numFmtId="0" fontId="10" fillId="0" borderId="11" xfId="143" applyFont="1" applyFill="1" applyBorder="1" applyAlignment="1">
      <alignment horizontal="center" vertical="center" wrapText="1"/>
      <protection/>
    </xf>
    <xf numFmtId="0" fontId="10" fillId="0" borderId="17" xfId="143" applyFont="1" applyFill="1" applyBorder="1" applyAlignment="1">
      <alignment horizontal="center" vertical="center" wrapText="1"/>
      <protection/>
    </xf>
    <xf numFmtId="0" fontId="10" fillId="0" borderId="18" xfId="143" applyFont="1" applyFill="1" applyBorder="1" applyAlignment="1">
      <alignment horizontal="center" vertical="center" wrapText="1"/>
      <protection/>
    </xf>
    <xf numFmtId="0" fontId="10" fillId="0" borderId="15" xfId="143" applyFont="1" applyFill="1" applyBorder="1" applyAlignment="1">
      <alignment horizontal="center" vertical="center" wrapText="1"/>
      <protection/>
    </xf>
    <xf numFmtId="0" fontId="0" fillId="0" borderId="10" xfId="72" applyFont="1" applyFill="1" applyBorder="1" applyAlignment="1" applyProtection="1">
      <alignment vertical="center" wrapText="1"/>
      <protection locked="0"/>
    </xf>
    <xf numFmtId="1" fontId="21" fillId="0" borderId="10" xfId="140" applyNumberFormat="1" applyFont="1" applyFill="1" applyBorder="1" applyAlignment="1">
      <alignment horizontal="center" vertical="center" wrapText="1"/>
      <protection/>
    </xf>
    <xf numFmtId="0" fontId="0" fillId="0" borderId="10" xfId="140" applyNumberFormat="1" applyFont="1" applyFill="1" applyBorder="1" applyAlignment="1">
      <alignment horizontal="center" vertical="center" wrapText="1"/>
      <protection/>
    </xf>
    <xf numFmtId="186" fontId="0" fillId="0" borderId="10" xfId="143" applyNumberFormat="1" applyFont="1" applyFill="1" applyBorder="1" applyAlignment="1" applyProtection="1">
      <alignment horizontal="center" vertical="center"/>
      <protection/>
    </xf>
    <xf numFmtId="176" fontId="0" fillId="0" borderId="10" xfId="143" applyNumberFormat="1" applyFont="1" applyFill="1" applyBorder="1" applyAlignment="1">
      <alignment horizontal="center" vertical="center"/>
      <protection/>
    </xf>
    <xf numFmtId="182" fontId="3" fillId="0" borderId="10" xfId="140" applyNumberFormat="1" applyFont="1" applyFill="1" applyBorder="1" applyAlignment="1">
      <alignment vertical="center" wrapText="1"/>
      <protection/>
    </xf>
    <xf numFmtId="0" fontId="0" fillId="0" borderId="10" xfId="140" applyFont="1" applyFill="1" applyBorder="1" applyAlignment="1">
      <alignment vertical="center" wrapText="1"/>
      <protection/>
    </xf>
    <xf numFmtId="0" fontId="3" fillId="0" borderId="11" xfId="143" applyNumberFormat="1" applyFont="1" applyFill="1" applyBorder="1" applyAlignment="1" applyProtection="1">
      <alignment vertical="center" wrapText="1"/>
      <protection/>
    </xf>
    <xf numFmtId="0" fontId="5" fillId="0" borderId="10" xfId="143" applyFont="1" applyFill="1" applyBorder="1" applyAlignment="1">
      <alignment horizontal="center" vertical="center" wrapText="1"/>
      <protection/>
    </xf>
    <xf numFmtId="1" fontId="3" fillId="0" borderId="10" xfId="143" applyNumberFormat="1" applyFont="1" applyFill="1" applyBorder="1" applyAlignment="1">
      <alignment horizontal="center" vertical="center" wrapText="1"/>
      <protection/>
    </xf>
    <xf numFmtId="186" fontId="3" fillId="0" borderId="10" xfId="143" applyNumberFormat="1" applyFont="1" applyFill="1" applyBorder="1" applyAlignment="1" applyProtection="1">
      <alignment horizontal="center" vertical="center"/>
      <protection/>
    </xf>
    <xf numFmtId="3" fontId="3" fillId="0" borderId="10" xfId="140" applyNumberFormat="1" applyFont="1" applyFill="1" applyBorder="1" applyAlignment="1">
      <alignment horizontal="center" vertical="center" wrapText="1"/>
      <protection/>
    </xf>
    <xf numFmtId="0" fontId="7" fillId="0" borderId="0" xfId="143" applyFont="1" applyFill="1" applyAlignment="1">
      <alignment horizontal="center" vertical="center"/>
      <protection/>
    </xf>
    <xf numFmtId="0" fontId="6" fillId="0" borderId="16" xfId="143" applyFont="1" applyFill="1" applyBorder="1" applyAlignment="1">
      <alignment vertical="center"/>
      <protection/>
    </xf>
    <xf numFmtId="177" fontId="3" fillId="0" borderId="10" xfId="143" applyNumberFormat="1" applyFont="1" applyFill="1" applyBorder="1" applyAlignment="1">
      <alignment horizontal="center" vertical="center"/>
      <protection/>
    </xf>
    <xf numFmtId="0" fontId="21" fillId="0" borderId="10" xfId="140" applyNumberFormat="1" applyFont="1" applyFill="1" applyBorder="1" applyAlignment="1">
      <alignment horizontal="center" vertical="center" wrapText="1"/>
      <protection/>
    </xf>
    <xf numFmtId="0" fontId="10" fillId="0" borderId="0" xfId="143" applyFont="1" applyFill="1" applyAlignment="1">
      <alignment vertical="center"/>
      <protection/>
    </xf>
    <xf numFmtId="0" fontId="4" fillId="0" borderId="0" xfId="143" applyFont="1" applyFill="1" applyAlignment="1">
      <alignment horizontal="center" vertical="center"/>
      <protection/>
    </xf>
    <xf numFmtId="0" fontId="6" fillId="0" borderId="10" xfId="140" applyNumberFormat="1" applyFont="1" applyFill="1" applyBorder="1" applyAlignment="1">
      <alignment horizontal="center" vertical="center" wrapText="1"/>
      <protection/>
    </xf>
    <xf numFmtId="0" fontId="6" fillId="0" borderId="10" xfId="72" applyNumberFormat="1" applyFont="1" applyFill="1" applyBorder="1" applyAlignment="1" applyProtection="1">
      <alignment vertical="center" wrapText="1"/>
      <protection locked="0"/>
    </xf>
    <xf numFmtId="0" fontId="6" fillId="0" borderId="10" xfId="143" applyNumberFormat="1" applyFont="1" applyFill="1" applyBorder="1" applyAlignment="1" applyProtection="1">
      <alignment horizontal="center" vertical="center"/>
      <protection/>
    </xf>
    <xf numFmtId="0" fontId="6" fillId="0" borderId="10" xfId="143" applyNumberFormat="1" applyFont="1" applyFill="1" applyBorder="1" applyAlignment="1">
      <alignment horizontal="center" vertical="center"/>
      <protection/>
    </xf>
    <xf numFmtId="177" fontId="6" fillId="0" borderId="10" xfId="143" applyNumberFormat="1" applyFont="1" applyFill="1" applyBorder="1" applyAlignment="1">
      <alignment horizontal="center" vertical="center" wrapText="1"/>
      <protection/>
    </xf>
    <xf numFmtId="0" fontId="10" fillId="0" borderId="10" xfId="140" applyNumberFormat="1" applyFont="1" applyFill="1" applyBorder="1" applyAlignment="1">
      <alignment vertical="center" wrapText="1"/>
      <protection/>
    </xf>
    <xf numFmtId="0" fontId="6" fillId="0" borderId="11" xfId="143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140" applyNumberFormat="1" applyFont="1" applyFill="1" applyBorder="1" applyAlignment="1">
      <alignment vertical="center" wrapText="1"/>
      <protection/>
    </xf>
    <xf numFmtId="0" fontId="6" fillId="0" borderId="10" xfId="140" applyNumberFormat="1" applyFont="1" applyFill="1" applyBorder="1" applyAlignment="1">
      <alignment horizontal="left" vertical="center" wrapText="1" indent="1"/>
      <protection/>
    </xf>
    <xf numFmtId="0" fontId="6" fillId="0" borderId="10" xfId="140" applyNumberFormat="1" applyFont="1" applyFill="1" applyBorder="1" applyAlignment="1" applyProtection="1">
      <alignment horizontal="center" vertical="center"/>
      <protection/>
    </xf>
    <xf numFmtId="0" fontId="6" fillId="0" borderId="13" xfId="143" applyNumberFormat="1" applyFont="1" applyFill="1" applyBorder="1" applyAlignment="1" applyProtection="1">
      <alignment horizontal="left" vertical="center"/>
      <protection/>
    </xf>
    <xf numFmtId="0" fontId="6" fillId="0" borderId="10" xfId="140" applyNumberFormat="1" applyFont="1" applyFill="1" applyBorder="1" applyAlignment="1">
      <alignment horizontal="center" vertical="center"/>
      <protection/>
    </xf>
    <xf numFmtId="0" fontId="6" fillId="0" borderId="10" xfId="143" applyFont="1" applyFill="1" applyBorder="1" applyAlignment="1">
      <alignment vertical="center"/>
      <protection/>
    </xf>
    <xf numFmtId="0" fontId="20" fillId="0" borderId="10" xfId="143" applyFont="1" applyFill="1" applyBorder="1" applyAlignment="1">
      <alignment vertical="center"/>
      <protection/>
    </xf>
    <xf numFmtId="0" fontId="20" fillId="0" borderId="10" xfId="143" applyNumberFormat="1" applyFont="1" applyFill="1" applyBorder="1" applyAlignment="1">
      <alignment horizontal="center" vertical="center"/>
      <protection/>
    </xf>
    <xf numFmtId="0" fontId="10" fillId="0" borderId="11" xfId="143" applyNumberFormat="1" applyFont="1" applyFill="1" applyBorder="1" applyAlignment="1" applyProtection="1">
      <alignment horizontal="left" vertical="center" wrapText="1"/>
      <protection/>
    </xf>
    <xf numFmtId="0" fontId="4" fillId="0" borderId="10" xfId="143" applyFont="1" applyFill="1" applyBorder="1" applyAlignment="1">
      <alignment horizontal="center" vertical="center" wrapText="1"/>
      <protection/>
    </xf>
    <xf numFmtId="0" fontId="10" fillId="0" borderId="10" xfId="143" applyNumberFormat="1" applyFont="1" applyFill="1" applyBorder="1" applyAlignment="1">
      <alignment horizontal="center" vertical="center" wrapText="1"/>
      <protection/>
    </xf>
    <xf numFmtId="0" fontId="10" fillId="0" borderId="10" xfId="143" applyNumberFormat="1" applyFont="1" applyFill="1" applyBorder="1" applyAlignment="1" applyProtection="1">
      <alignment horizontal="center" vertical="center"/>
      <protection/>
    </xf>
    <xf numFmtId="0" fontId="10" fillId="0" borderId="10" xfId="143" applyNumberFormat="1" applyFont="1" applyFill="1" applyBorder="1" applyAlignment="1">
      <alignment horizontal="center" vertical="center"/>
      <protection/>
    </xf>
    <xf numFmtId="177" fontId="10" fillId="0" borderId="10" xfId="143" applyNumberFormat="1" applyFont="1" applyFill="1" applyBorder="1" applyAlignment="1">
      <alignment horizontal="center" vertical="center" wrapText="1"/>
      <protection/>
    </xf>
    <xf numFmtId="0" fontId="10" fillId="0" borderId="10" xfId="140" applyNumberFormat="1" applyFont="1" applyFill="1" applyBorder="1" applyAlignment="1">
      <alignment horizontal="center" vertical="center" wrapText="1"/>
      <protection/>
    </xf>
    <xf numFmtId="0" fontId="22" fillId="0" borderId="0" xfId="143" applyFont="1" applyFill="1" applyAlignment="1">
      <alignment horizontal="left" wrapText="1"/>
      <protection/>
    </xf>
    <xf numFmtId="0" fontId="22" fillId="0" borderId="0" xfId="143" applyNumberFormat="1" applyFont="1" applyFill="1" applyAlignment="1">
      <alignment horizontal="left" wrapText="1"/>
      <protection/>
    </xf>
    <xf numFmtId="3" fontId="22" fillId="0" borderId="0" xfId="143" applyNumberFormat="1" applyFont="1" applyFill="1" applyBorder="1" applyAlignment="1" applyProtection="1">
      <alignment vertical="center"/>
      <protection/>
    </xf>
    <xf numFmtId="0" fontId="22" fillId="0" borderId="0" xfId="143" applyFont="1" applyFill="1" applyAlignment="1">
      <alignment vertical="center"/>
      <protection/>
    </xf>
    <xf numFmtId="0" fontId="22" fillId="0" borderId="0" xfId="143" applyFont="1" applyFill="1" applyAlignment="1">
      <alignment horizontal="left" vertical="center" wrapText="1"/>
      <protection/>
    </xf>
    <xf numFmtId="0" fontId="6" fillId="0" borderId="16" xfId="143" applyFont="1" applyFill="1" applyBorder="1" applyAlignment="1">
      <alignment horizontal="right" vertical="center"/>
      <protection/>
    </xf>
    <xf numFmtId="0" fontId="10" fillId="0" borderId="14" xfId="140" applyNumberFormat="1" applyFont="1" applyFill="1" applyBorder="1" applyAlignment="1">
      <alignment horizontal="center" vertical="center" wrapText="1"/>
      <protection/>
    </xf>
    <xf numFmtId="0" fontId="10" fillId="0" borderId="15" xfId="140" applyNumberFormat="1" applyFont="1" applyFill="1" applyBorder="1" applyAlignment="1">
      <alignment horizontal="center" vertical="center" wrapText="1"/>
      <protection/>
    </xf>
    <xf numFmtId="0" fontId="23" fillId="0" borderId="10" xfId="140" applyNumberFormat="1" applyFont="1" applyFill="1" applyBorder="1" applyAlignment="1">
      <alignment horizontal="center" vertical="center" wrapText="1"/>
      <protection/>
    </xf>
    <xf numFmtId="177" fontId="23" fillId="0" borderId="10" xfId="140" applyNumberFormat="1" applyFont="1" applyFill="1" applyBorder="1" applyAlignment="1">
      <alignment horizontal="center" vertical="center" wrapText="1"/>
      <protection/>
    </xf>
    <xf numFmtId="0" fontId="24" fillId="0" borderId="10" xfId="140" applyNumberFormat="1" applyFont="1" applyFill="1" applyBorder="1" applyAlignment="1">
      <alignment horizontal="center" vertical="center" wrapText="1"/>
      <protection/>
    </xf>
    <xf numFmtId="0" fontId="6" fillId="0" borderId="10" xfId="143" applyFont="1" applyFill="1" applyBorder="1" applyAlignment="1">
      <alignment horizontal="center" vertical="center" wrapText="1"/>
      <protection/>
    </xf>
    <xf numFmtId="186" fontId="6" fillId="0" borderId="10" xfId="143" applyNumberFormat="1" applyFont="1" applyFill="1" applyBorder="1" applyAlignment="1" applyProtection="1">
      <alignment horizontal="center" vertical="center"/>
      <protection/>
    </xf>
    <xf numFmtId="0" fontId="6" fillId="0" borderId="10" xfId="143" applyFont="1" applyFill="1" applyBorder="1" applyAlignment="1">
      <alignment horizontal="center" vertical="center"/>
      <protection/>
    </xf>
    <xf numFmtId="177" fontId="6" fillId="0" borderId="10" xfId="143" applyNumberFormat="1" applyFont="1" applyFill="1" applyBorder="1" applyAlignment="1">
      <alignment horizontal="center" vertical="center"/>
      <protection/>
    </xf>
    <xf numFmtId="3" fontId="6" fillId="0" borderId="10" xfId="143" applyNumberFormat="1" applyFont="1" applyFill="1" applyBorder="1" applyAlignment="1" applyProtection="1">
      <alignment horizontal="center" vertical="center" wrapText="1"/>
      <protection/>
    </xf>
    <xf numFmtId="177" fontId="10" fillId="0" borderId="10" xfId="143" applyNumberFormat="1" applyFont="1" applyFill="1" applyBorder="1" applyAlignment="1">
      <alignment horizontal="center" vertical="center"/>
      <protection/>
    </xf>
    <xf numFmtId="177" fontId="10" fillId="0" borderId="10" xfId="140" applyNumberFormat="1" applyFont="1" applyFill="1" applyBorder="1" applyAlignment="1">
      <alignment horizontal="center" vertical="center" wrapText="1"/>
      <protection/>
    </xf>
    <xf numFmtId="177" fontId="6" fillId="0" borderId="10" xfId="1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87" fontId="7" fillId="0" borderId="0" xfId="0" applyNumberFormat="1" applyFont="1" applyFill="1" applyAlignment="1">
      <alignment vertical="center"/>
    </xf>
    <xf numFmtId="0" fontId="11" fillId="0" borderId="16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81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/>
    </xf>
    <xf numFmtId="0" fontId="0" fillId="0" borderId="10" xfId="137" applyFont="1" applyFill="1" applyBorder="1" applyAlignment="1">
      <alignment horizontal="center" vertical="center" wrapText="1"/>
      <protection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 locked="0"/>
    </xf>
    <xf numFmtId="1" fontId="10" fillId="0" borderId="10" xfId="0" applyNumberFormat="1" applyFont="1" applyFill="1" applyBorder="1" applyAlignment="1">
      <alignment horizontal="center" vertical="center" wrapText="1"/>
    </xf>
    <xf numFmtId="182" fontId="10" fillId="0" borderId="15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16" xfId="0" applyFill="1" applyBorder="1" applyAlignment="1">
      <alignment horizontal="right" vertical="center"/>
    </xf>
    <xf numFmtId="0" fontId="3" fillId="0" borderId="10" xfId="8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15" xfId="138" applyNumberFormat="1" applyFont="1" applyFill="1" applyBorder="1" applyAlignment="1">
      <alignment horizontal="center" vertical="center"/>
      <protection/>
    </xf>
    <xf numFmtId="182" fontId="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indent="1"/>
      <protection locked="0"/>
    </xf>
    <xf numFmtId="0" fontId="21" fillId="0" borderId="10" xfId="136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188" fontId="3" fillId="0" borderId="10" xfId="0" applyNumberFormat="1" applyFont="1" applyFill="1" applyBorder="1" applyAlignment="1" applyProtection="1">
      <alignment vertical="center"/>
      <protection locked="0"/>
    </xf>
    <xf numFmtId="1" fontId="3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left"/>
    </xf>
    <xf numFmtId="0" fontId="11" fillId="0" borderId="16" xfId="0" applyFont="1" applyFill="1" applyBorder="1" applyAlignment="1">
      <alignment horizontal="right"/>
    </xf>
    <xf numFmtId="0" fontId="0" fillId="0" borderId="10" xfId="61" applyNumberFormat="1" applyFont="1" applyFill="1" applyBorder="1" applyAlignment="1">
      <alignment horizontal="center" vertical="center"/>
      <protection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0" xfId="135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0" fontId="26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2" fontId="21" fillId="0" borderId="10" xfId="0" applyNumberFormat="1" applyFont="1" applyFill="1" applyBorder="1" applyAlignment="1">
      <alignment horizontal="center" vertical="center"/>
    </xf>
    <xf numFmtId="1" fontId="21" fillId="0" borderId="10" xfId="135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left" vertical="center" indent="1"/>
    </xf>
    <xf numFmtId="1" fontId="8" fillId="0" borderId="10" xfId="0" applyNumberFormat="1" applyFont="1" applyFill="1" applyBorder="1" applyAlignment="1">
      <alignment horizontal="center" vertical="center"/>
    </xf>
    <xf numFmtId="189" fontId="0" fillId="0" borderId="10" xfId="135" applyNumberFormat="1" applyFont="1" applyFill="1" applyBorder="1" applyAlignment="1" applyProtection="1">
      <alignment horizontal="left" vertical="center" indent="1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7" fillId="0" borderId="0" xfId="0" applyFont="1" applyAlignment="1">
      <alignment horizontal="center" readingOrder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57" fontId="28" fillId="0" borderId="0" xfId="0" applyNumberFormat="1" applyFont="1" applyAlignment="1">
      <alignment horizontal="center"/>
    </xf>
  </cellXfs>
  <cellStyles count="14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常规_市级支出（功能分类）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Input" xfId="44"/>
    <cellStyle name="_ET_STYLE_NoName_00__2011年项目支出汇总1" xfId="45"/>
    <cellStyle name="检查单元格" xfId="46"/>
    <cellStyle name="链接单元格" xfId="47"/>
    <cellStyle name="常规_2010预算草案（人代会附表1）" xfId="48"/>
    <cellStyle name="20% - 强调文字颜色 6" xfId="49"/>
    <cellStyle name="强调文字颜色 2" xfId="50"/>
    <cellStyle name="汇总" xfId="51"/>
    <cellStyle name="好" xfId="52"/>
    <cellStyle name="适中" xfId="53"/>
    <cellStyle name="Heading 3" xfId="54"/>
    <cellStyle name="20% - 强调文字颜色 5" xfId="55"/>
    <cellStyle name="强调文字颜色 1" xfId="56"/>
    <cellStyle name="20% - 强调文字颜色 1" xfId="57"/>
    <cellStyle name="20% - Accent2" xfId="58"/>
    <cellStyle name="40% - 强调文字颜色 1" xfId="59"/>
    <cellStyle name="20% - 强调文字颜色 2" xfId="60"/>
    <cellStyle name="常规_2015全市公共预算支出执行" xfId="61"/>
    <cellStyle name="20% - Accent3" xfId="62"/>
    <cellStyle name="40% - 强调文字颜色 2" xfId="63"/>
    <cellStyle name="强调文字颜色 3" xfId="64"/>
    <cellStyle name="强调文字颜色 4" xfId="65"/>
    <cellStyle name="20% - 强调文字颜色 4" xfId="66"/>
    <cellStyle name="差_13高新" xfId="67"/>
    <cellStyle name="20% - Accent5" xfId="68"/>
    <cellStyle name="40% - 强调文字颜色 4" xfId="69"/>
    <cellStyle name="强调文字颜色 5" xfId="70"/>
    <cellStyle name="40% - 强调文字颜色 5" xfId="71"/>
    <cellStyle name="常规_2007年地方预算表格" xfId="72"/>
    <cellStyle name="?鹎%U龡&amp;H齲_x0001_C铣_x0014__x0007__x0001__x0001_" xfId="73"/>
    <cellStyle name="20% - Accent6" xfId="74"/>
    <cellStyle name="60% - 强调文字颜色 5" xfId="75"/>
    <cellStyle name="强调文字颜色 6" xfId="76"/>
    <cellStyle name="40% - 强调文字颜色 6" xfId="77"/>
    <cellStyle name="60% - 强调文字颜色 6" xfId="78"/>
    <cellStyle name="@ET_Style?CF_Style_1" xfId="79"/>
    <cellStyle name="20% - Accent1" xfId="80"/>
    <cellStyle name="3232" xfId="81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60% - Accent1" xfId="88"/>
    <cellStyle name="60% - Accent2" xfId="89"/>
    <cellStyle name="常规 2 2" xfId="90"/>
    <cellStyle name="60% - Accent3" xfId="91"/>
    <cellStyle name="60% - Accent4" xfId="92"/>
    <cellStyle name="60% - Accent5" xfId="93"/>
    <cellStyle name="60% - Accent6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差_2010年宝鸡市所得税汇总" xfId="102"/>
    <cellStyle name="Calculation" xfId="103"/>
    <cellStyle name="Check Cell" xfId="104"/>
    <cellStyle name="ColLevel_0" xfId="105"/>
    <cellStyle name="Explanatory Text" xfId="106"/>
    <cellStyle name="Good" xfId="107"/>
    <cellStyle name="常规 10" xfId="108"/>
    <cellStyle name="Heading 1" xfId="109"/>
    <cellStyle name="Heading 2" xfId="110"/>
    <cellStyle name="Heading 4" xfId="111"/>
    <cellStyle name="Linked Cell" xfId="112"/>
    <cellStyle name="Neutral" xfId="113"/>
    <cellStyle name="no dec" xfId="114"/>
    <cellStyle name="Normal_APR" xfId="115"/>
    <cellStyle name="Note" xfId="116"/>
    <cellStyle name="Output" xfId="117"/>
    <cellStyle name="RowLevel_0" xfId="118"/>
    <cellStyle name="Title" xfId="119"/>
    <cellStyle name="常规 2" xfId="120"/>
    <cellStyle name="Total" xfId="121"/>
    <cellStyle name="Warning Text" xfId="122"/>
    <cellStyle name="百分比 2" xfId="123"/>
    <cellStyle name="差_2010年宝鸡市增值税汇总" xfId="124"/>
    <cellStyle name="差_2013年非税收入收支计算表4（送预算科表）12.24" xfId="125"/>
    <cellStyle name="差_2014年全市、市级支出明细表" xfId="126"/>
    <cellStyle name="差_宝鸡市2017年一般公共预算支出（草案）" xfId="127"/>
    <cellStyle name="差_市级支出（经济分类）" xfId="128"/>
    <cellStyle name="常规 2_2016市级收入预算表" xfId="129"/>
    <cellStyle name="常规 3" xfId="130"/>
    <cellStyle name="常规 3 2" xfId="131"/>
    <cellStyle name="常规 3_宝鸡市2017年一般公共预算支出（草案）" xfId="132"/>
    <cellStyle name="常规 4" xfId="133"/>
    <cellStyle name="常规 5" xfId="134"/>
    <cellStyle name="常规_2006年12月执行表" xfId="135"/>
    <cellStyle name="常规_2015市级公共预算收入执行" xfId="136"/>
    <cellStyle name="常规_2015市级公共预算支出执行" xfId="137"/>
    <cellStyle name="常规_8月财政收入测算表1" xfId="138"/>
    <cellStyle name="常规_Sheet1" xfId="139"/>
    <cellStyle name="常规_宝鸡市报人代会2012年决算报告附表（印刷本）" xfId="140"/>
    <cellStyle name="常规_市级支出（经济分类）" xfId="141"/>
    <cellStyle name="常规_西安" xfId="142"/>
    <cellStyle name="常规_小赵做表" xfId="143"/>
    <cellStyle name="未定义" xfId="144"/>
    <cellStyle name="好_13高新" xfId="145"/>
    <cellStyle name="好_2010年宝鸡市所得税汇总" xfId="146"/>
    <cellStyle name="好_2010年宝鸡市增值税汇总" xfId="147"/>
    <cellStyle name="好_2013年非税收入收支计算表4（送预算科表）12.24" xfId="148"/>
    <cellStyle name="好_2014年全市、市级支出明细表" xfId="149"/>
    <cellStyle name="好_宝鸡市2017年一般公共预算支出（草案）" xfId="150"/>
    <cellStyle name="好_市级支出（经济分类）" xfId="151"/>
    <cellStyle name="普通_97-917" xfId="152"/>
    <cellStyle name="千分位[0]_laroux" xfId="153"/>
    <cellStyle name="千分位_97-917" xfId="154"/>
    <cellStyle name="千位[0]_1" xfId="155"/>
    <cellStyle name="千位_1" xfId="156"/>
    <cellStyle name="样式 1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workbookViewId="0" topLeftCell="A1">
      <selection activeCell="A22" sqref="A22"/>
    </sheetView>
  </sheetViews>
  <sheetFormatPr defaultColWidth="9.00390625" defaultRowHeight="14.25"/>
  <cols>
    <col min="1" max="1" width="84.75390625" style="0" customWidth="1"/>
  </cols>
  <sheetData>
    <row r="2" ht="37.5" customHeight="1">
      <c r="A2" s="320" t="s">
        <v>0</v>
      </c>
    </row>
    <row r="4" ht="80.25" customHeight="1"/>
    <row r="5" spans="1:9" ht="33" customHeight="1">
      <c r="A5" s="321" t="s">
        <v>1</v>
      </c>
      <c r="B5" s="322"/>
      <c r="C5" s="322"/>
      <c r="D5" s="322"/>
      <c r="E5" s="322"/>
      <c r="F5" s="322"/>
      <c r="G5" s="322"/>
      <c r="H5" s="322"/>
      <c r="I5" s="322"/>
    </row>
    <row r="6" spans="1:9" ht="38.25" customHeight="1">
      <c r="A6" s="323" t="s">
        <v>2</v>
      </c>
      <c r="B6" s="322"/>
      <c r="C6" s="322"/>
      <c r="D6" s="322"/>
      <c r="E6" s="322"/>
      <c r="F6" s="322"/>
      <c r="G6" s="322"/>
      <c r="H6" s="322"/>
      <c r="I6" s="322"/>
    </row>
    <row r="7" spans="1:9" ht="35.25">
      <c r="A7" s="323" t="s">
        <v>3</v>
      </c>
      <c r="B7" s="322"/>
      <c r="C7" s="322"/>
      <c r="D7" s="322"/>
      <c r="E7" s="322"/>
      <c r="F7" s="322"/>
      <c r="G7" s="322"/>
      <c r="H7" s="322"/>
      <c r="I7" s="322"/>
    </row>
    <row r="15" ht="14.25">
      <c r="A15" s="188"/>
    </row>
    <row r="18" ht="57" customHeight="1"/>
    <row r="20" ht="81.75" customHeight="1"/>
    <row r="30" spans="1:9" ht="36.75" customHeight="1">
      <c r="A30" s="324" t="s">
        <v>4</v>
      </c>
      <c r="B30" s="325"/>
      <c r="C30" s="325"/>
      <c r="D30" s="325"/>
      <c r="E30" s="325"/>
      <c r="F30" s="325"/>
      <c r="G30" s="325"/>
      <c r="H30" s="325"/>
      <c r="I30" s="325"/>
    </row>
    <row r="31" spans="1:9" ht="36.75" customHeight="1">
      <c r="A31" s="326">
        <v>43132</v>
      </c>
      <c r="B31" s="325"/>
      <c r="C31" s="325"/>
      <c r="D31" s="325"/>
      <c r="E31" s="325"/>
      <c r="F31" s="325"/>
      <c r="G31" s="325"/>
      <c r="H31" s="325"/>
      <c r="I31" s="325"/>
    </row>
  </sheetData>
  <sheetProtection/>
  <printOptions horizontalCentered="1"/>
  <pageMargins left="0.59" right="0.59" top="0.71" bottom="0.59" header="1.3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31"/>
  <sheetViews>
    <sheetView zoomScale="75" zoomScaleNormal="75" workbookViewId="0" topLeftCell="A1">
      <selection activeCell="M15" sqref="M15"/>
    </sheetView>
  </sheetViews>
  <sheetFormatPr defaultColWidth="9.00390625" defaultRowHeight="14.25"/>
  <cols>
    <col min="1" max="1" width="26.75390625" style="158" customWidth="1"/>
    <col min="2" max="2" width="10.125" style="158" customWidth="1"/>
    <col min="3" max="3" width="8.50390625" style="158" customWidth="1"/>
    <col min="4" max="4" width="9.25390625" style="158" customWidth="1"/>
    <col min="5" max="5" width="28.125" style="158" customWidth="1"/>
    <col min="6" max="6" width="12.375" style="158" customWidth="1"/>
    <col min="7" max="7" width="10.375" style="158" customWidth="1"/>
    <col min="8" max="8" width="12.125" style="158" customWidth="1"/>
    <col min="9" max="9" width="10.75390625" style="158" customWidth="1"/>
    <col min="10" max="10" width="8.75390625" style="158" customWidth="1"/>
    <col min="11" max="16384" width="9.00390625" style="158" customWidth="1"/>
  </cols>
  <sheetData>
    <row r="1" spans="1:10" ht="28.5" customHeight="1">
      <c r="A1" s="159" t="s">
        <v>191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8.75" customHeight="1">
      <c r="A2" s="160" t="s">
        <v>192</v>
      </c>
      <c r="B2" s="161"/>
      <c r="C2" s="161"/>
      <c r="E2" s="162"/>
      <c r="F2" s="162"/>
      <c r="G2" s="162"/>
      <c r="H2" s="162"/>
      <c r="I2" s="162"/>
      <c r="J2" s="183" t="s">
        <v>39</v>
      </c>
    </row>
    <row r="3" spans="1:10" ht="15.75" customHeight="1">
      <c r="A3" s="163" t="s">
        <v>193</v>
      </c>
      <c r="B3" s="164" t="s">
        <v>194</v>
      </c>
      <c r="C3" s="164" t="s">
        <v>195</v>
      </c>
      <c r="D3" s="164" t="s">
        <v>11</v>
      </c>
      <c r="E3" s="163" t="s">
        <v>196</v>
      </c>
      <c r="F3" s="164" t="s">
        <v>78</v>
      </c>
      <c r="G3" s="164"/>
      <c r="H3" s="164" t="s">
        <v>197</v>
      </c>
      <c r="I3" s="164"/>
      <c r="J3" s="184" t="s">
        <v>198</v>
      </c>
    </row>
    <row r="4" spans="1:10" ht="45.75" customHeight="1">
      <c r="A4" s="163"/>
      <c r="B4" s="164"/>
      <c r="C4" s="164"/>
      <c r="D4" s="164"/>
      <c r="E4" s="163"/>
      <c r="F4" s="165" t="s">
        <v>199</v>
      </c>
      <c r="G4" s="166" t="s">
        <v>200</v>
      </c>
      <c r="H4" s="165" t="s">
        <v>199</v>
      </c>
      <c r="I4" s="166" t="s">
        <v>200</v>
      </c>
      <c r="J4" s="185"/>
    </row>
    <row r="5" spans="1:10" ht="16.5" customHeight="1">
      <c r="A5" s="167" t="s">
        <v>12</v>
      </c>
      <c r="B5" s="168">
        <v>576659</v>
      </c>
      <c r="C5" s="168">
        <v>617815</v>
      </c>
      <c r="D5" s="169">
        <v>7.136973497335508</v>
      </c>
      <c r="E5" s="170" t="s">
        <v>201</v>
      </c>
      <c r="F5" s="171">
        <v>218774.2</v>
      </c>
      <c r="G5" s="171">
        <v>217379</v>
      </c>
      <c r="H5" s="171">
        <v>234490.16</v>
      </c>
      <c r="I5" s="171">
        <v>227763.16</v>
      </c>
      <c r="J5" s="186">
        <v>7.1836441408539</v>
      </c>
    </row>
    <row r="6" spans="1:10" ht="16.5" customHeight="1">
      <c r="A6" s="172" t="s">
        <v>202</v>
      </c>
      <c r="B6" s="173">
        <v>266992</v>
      </c>
      <c r="C6" s="174">
        <v>290568</v>
      </c>
      <c r="D6" s="175">
        <v>8.830227122910038</v>
      </c>
      <c r="E6" s="170" t="s">
        <v>203</v>
      </c>
      <c r="F6" s="171">
        <v>2743</v>
      </c>
      <c r="G6" s="171">
        <v>2500</v>
      </c>
      <c r="H6" s="171">
        <v>2743</v>
      </c>
      <c r="I6" s="171">
        <v>2500</v>
      </c>
      <c r="J6" s="186"/>
    </row>
    <row r="7" spans="1:10" ht="16.5" customHeight="1">
      <c r="A7" s="172" t="s">
        <v>204</v>
      </c>
      <c r="B7" s="176">
        <v>0</v>
      </c>
      <c r="C7" s="174"/>
      <c r="D7" s="175"/>
      <c r="E7" s="170" t="s">
        <v>205</v>
      </c>
      <c r="F7" s="171">
        <v>95491</v>
      </c>
      <c r="G7" s="171">
        <v>89026</v>
      </c>
      <c r="H7" s="171">
        <v>102781.78</v>
      </c>
      <c r="I7" s="171">
        <v>94696.78</v>
      </c>
      <c r="J7" s="186">
        <v>7.6350441402854585</v>
      </c>
    </row>
    <row r="8" spans="1:10" ht="16.5" customHeight="1">
      <c r="A8" s="172" t="s">
        <v>206</v>
      </c>
      <c r="B8" s="173">
        <v>43025</v>
      </c>
      <c r="C8" s="174">
        <v>46574</v>
      </c>
      <c r="D8" s="175">
        <v>8.248692620569443</v>
      </c>
      <c r="E8" s="170" t="s">
        <v>207</v>
      </c>
      <c r="F8" s="171">
        <v>524243.41</v>
      </c>
      <c r="G8" s="171">
        <v>461746</v>
      </c>
      <c r="H8" s="171">
        <v>553376.03</v>
      </c>
      <c r="I8" s="171">
        <v>504842.03</v>
      </c>
      <c r="J8" s="186">
        <v>5.55707891492618</v>
      </c>
    </row>
    <row r="9" spans="1:10" ht="16.5" customHeight="1">
      <c r="A9" s="172" t="s">
        <v>208</v>
      </c>
      <c r="B9" s="174">
        <v>13176</v>
      </c>
      <c r="C9" s="174">
        <v>14101</v>
      </c>
      <c r="D9" s="175">
        <v>7.020340012143289</v>
      </c>
      <c r="E9" s="170" t="s">
        <v>209</v>
      </c>
      <c r="F9" s="171">
        <v>18346</v>
      </c>
      <c r="G9" s="171">
        <v>18346</v>
      </c>
      <c r="H9" s="171">
        <v>18804.65</v>
      </c>
      <c r="I9" s="171">
        <v>18804.65</v>
      </c>
      <c r="J9" s="186">
        <v>2.499999999999986</v>
      </c>
    </row>
    <row r="10" spans="1:10" ht="16.5" customHeight="1">
      <c r="A10" s="172" t="s">
        <v>210</v>
      </c>
      <c r="B10" s="174">
        <v>16595</v>
      </c>
      <c r="C10" s="174">
        <v>16767</v>
      </c>
      <c r="D10" s="175">
        <v>1.0364567640855693</v>
      </c>
      <c r="E10" s="170" t="s">
        <v>211</v>
      </c>
      <c r="F10" s="171">
        <v>30978.72</v>
      </c>
      <c r="G10" s="171">
        <v>23451</v>
      </c>
      <c r="H10" s="171">
        <v>33159.53</v>
      </c>
      <c r="I10" s="171">
        <v>28354.53</v>
      </c>
      <c r="J10" s="186">
        <v>7.039703383483868</v>
      </c>
    </row>
    <row r="11" spans="1:10" ht="16.5" customHeight="1">
      <c r="A11" s="172" t="s">
        <v>212</v>
      </c>
      <c r="B11" s="174">
        <v>85280</v>
      </c>
      <c r="C11" s="174">
        <v>89121</v>
      </c>
      <c r="D11" s="175">
        <v>4.503986866791743</v>
      </c>
      <c r="E11" s="170" t="s">
        <v>213</v>
      </c>
      <c r="F11" s="171">
        <v>378533.9</v>
      </c>
      <c r="G11" s="171">
        <v>289077</v>
      </c>
      <c r="H11" s="171">
        <v>424960.31200000003</v>
      </c>
      <c r="I11" s="171">
        <v>301765.31200000003</v>
      </c>
      <c r="J11" s="186">
        <v>12.264796363020608</v>
      </c>
    </row>
    <row r="12" spans="1:10" ht="16.5" customHeight="1">
      <c r="A12" s="172" t="s">
        <v>214</v>
      </c>
      <c r="B12" s="174">
        <v>18821</v>
      </c>
      <c r="C12" s="174">
        <v>20429</v>
      </c>
      <c r="D12" s="175">
        <v>8.543648052707088</v>
      </c>
      <c r="E12" s="170" t="s">
        <v>215</v>
      </c>
      <c r="F12" s="171">
        <v>223022.7</v>
      </c>
      <c r="G12" s="171">
        <v>85207</v>
      </c>
      <c r="H12" s="171">
        <v>241255.35</v>
      </c>
      <c r="I12" s="171">
        <v>89467.35</v>
      </c>
      <c r="J12" s="186">
        <v>8.175244044664495</v>
      </c>
    </row>
    <row r="13" spans="1:10" ht="16.5" customHeight="1">
      <c r="A13" s="172" t="s">
        <v>216</v>
      </c>
      <c r="B13" s="174">
        <v>16194</v>
      </c>
      <c r="C13" s="174">
        <v>16562</v>
      </c>
      <c r="D13" s="175">
        <v>2.272446585154997</v>
      </c>
      <c r="E13" s="170" t="s">
        <v>217</v>
      </c>
      <c r="F13" s="171">
        <v>20689</v>
      </c>
      <c r="G13" s="171">
        <v>12689</v>
      </c>
      <c r="H13" s="171">
        <v>23053.67</v>
      </c>
      <c r="I13" s="171">
        <v>13269.67</v>
      </c>
      <c r="J13" s="186">
        <v>11.429600270675238</v>
      </c>
    </row>
    <row r="14" spans="1:10" ht="16.5" customHeight="1">
      <c r="A14" s="172" t="s">
        <v>218</v>
      </c>
      <c r="B14" s="174">
        <v>25881</v>
      </c>
      <c r="C14" s="174">
        <v>26889</v>
      </c>
      <c r="D14" s="175">
        <v>3.8947490437000187</v>
      </c>
      <c r="E14" s="170" t="s">
        <v>219</v>
      </c>
      <c r="F14" s="171">
        <v>108000</v>
      </c>
      <c r="G14" s="171">
        <v>108000</v>
      </c>
      <c r="H14" s="171">
        <v>113024</v>
      </c>
      <c r="I14" s="171">
        <v>113024</v>
      </c>
      <c r="J14" s="186">
        <v>4.651851851851859</v>
      </c>
    </row>
    <row r="15" spans="1:10" ht="16.5" customHeight="1">
      <c r="A15" s="172" t="s">
        <v>220</v>
      </c>
      <c r="B15" s="174">
        <v>16074</v>
      </c>
      <c r="C15" s="174">
        <v>16422</v>
      </c>
      <c r="D15" s="175">
        <v>2.164986935423663</v>
      </c>
      <c r="E15" s="170" t="s">
        <v>221</v>
      </c>
      <c r="F15" s="171">
        <v>192109.7</v>
      </c>
      <c r="G15" s="171">
        <v>154973</v>
      </c>
      <c r="H15" s="171">
        <v>240784.704</v>
      </c>
      <c r="I15" s="171">
        <v>112071.704</v>
      </c>
      <c r="J15" s="186">
        <v>25.33708813245765</v>
      </c>
    </row>
    <row r="16" spans="1:10" ht="16.5" customHeight="1">
      <c r="A16" s="172" t="s">
        <v>222</v>
      </c>
      <c r="B16" s="174">
        <v>11540</v>
      </c>
      <c r="C16" s="174">
        <v>12728</v>
      </c>
      <c r="D16" s="175">
        <v>10.294627383015609</v>
      </c>
      <c r="E16" s="170" t="s">
        <v>223</v>
      </c>
      <c r="F16" s="171">
        <v>42803.4</v>
      </c>
      <c r="G16" s="171">
        <v>32510</v>
      </c>
      <c r="H16" s="171">
        <v>46504.71</v>
      </c>
      <c r="I16" s="171">
        <v>33192.71</v>
      </c>
      <c r="J16" s="186">
        <v>8.647233630973233</v>
      </c>
    </row>
    <row r="17" spans="1:10" ht="16.5" customHeight="1">
      <c r="A17" s="172" t="s">
        <v>224</v>
      </c>
      <c r="B17" s="174">
        <v>30615</v>
      </c>
      <c r="C17" s="174">
        <v>32131</v>
      </c>
      <c r="D17" s="175">
        <v>4.951821002776424</v>
      </c>
      <c r="E17" s="170" t="s">
        <v>225</v>
      </c>
      <c r="F17" s="171">
        <v>21718</v>
      </c>
      <c r="G17" s="171">
        <v>21718</v>
      </c>
      <c r="H17" s="171">
        <v>23108.924</v>
      </c>
      <c r="I17" s="171">
        <v>23108.924</v>
      </c>
      <c r="J17" s="186">
        <v>6.404475550234821</v>
      </c>
    </row>
    <row r="18" spans="1:10" ht="16.5" customHeight="1">
      <c r="A18" s="172" t="s">
        <v>226</v>
      </c>
      <c r="B18" s="174">
        <v>30837</v>
      </c>
      <c r="C18" s="174">
        <v>33483</v>
      </c>
      <c r="D18" s="175">
        <v>8.580601225800176</v>
      </c>
      <c r="E18" s="170" t="s">
        <v>227</v>
      </c>
      <c r="F18" s="171">
        <v>20352</v>
      </c>
      <c r="G18" s="171">
        <v>12852</v>
      </c>
      <c r="H18" s="171">
        <v>22121.892</v>
      </c>
      <c r="I18" s="171">
        <v>16621.892</v>
      </c>
      <c r="J18" s="186">
        <v>8.69640330188679</v>
      </c>
    </row>
    <row r="19" spans="1:10" ht="16.5" customHeight="1">
      <c r="A19" s="172" t="s">
        <v>228</v>
      </c>
      <c r="B19" s="174">
        <v>1629</v>
      </c>
      <c r="C19" s="174">
        <v>2040</v>
      </c>
      <c r="D19" s="175">
        <v>25.230202578268866</v>
      </c>
      <c r="E19" s="170" t="s">
        <v>229</v>
      </c>
      <c r="F19" s="171">
        <v>1800</v>
      </c>
      <c r="G19" s="171">
        <v>1800</v>
      </c>
      <c r="H19" s="171">
        <v>1830</v>
      </c>
      <c r="I19" s="171">
        <v>1830</v>
      </c>
      <c r="J19" s="186">
        <v>1.6666666666666572</v>
      </c>
    </row>
    <row r="20" spans="1:10" ht="16.5" customHeight="1">
      <c r="A20" s="167" t="s">
        <v>27</v>
      </c>
      <c r="B20" s="177">
        <v>219116</v>
      </c>
      <c r="C20" s="177">
        <v>241622</v>
      </c>
      <c r="D20" s="169">
        <v>10.271271837748053</v>
      </c>
      <c r="E20" s="170" t="s">
        <v>230</v>
      </c>
      <c r="F20" s="171">
        <v>0</v>
      </c>
      <c r="G20" s="171">
        <v>0</v>
      </c>
      <c r="H20" s="171">
        <v>0</v>
      </c>
      <c r="I20" s="171">
        <v>0</v>
      </c>
      <c r="J20" s="186"/>
    </row>
    <row r="21" spans="1:10" ht="16.5" customHeight="1">
      <c r="A21" s="172" t="s">
        <v>231</v>
      </c>
      <c r="B21" s="174">
        <v>82681</v>
      </c>
      <c r="C21" s="174">
        <v>92055</v>
      </c>
      <c r="D21" s="175">
        <v>11.337550344093561</v>
      </c>
      <c r="E21" s="170" t="s">
        <v>232</v>
      </c>
      <c r="F21" s="171">
        <v>7237</v>
      </c>
      <c r="G21" s="171">
        <v>7237</v>
      </c>
      <c r="H21" s="171">
        <v>12492.214</v>
      </c>
      <c r="I21" s="171">
        <v>7396.214</v>
      </c>
      <c r="J21" s="186">
        <v>72.61591819814842</v>
      </c>
    </row>
    <row r="22" spans="1:10" ht="16.5" customHeight="1">
      <c r="A22" s="172" t="s">
        <v>233</v>
      </c>
      <c r="B22" s="174">
        <v>54548</v>
      </c>
      <c r="C22" s="174">
        <v>61634</v>
      </c>
      <c r="D22" s="175">
        <v>12.99039378162352</v>
      </c>
      <c r="E22" s="170" t="s">
        <v>234</v>
      </c>
      <c r="F22" s="171">
        <v>13000</v>
      </c>
      <c r="G22" s="171"/>
      <c r="H22" s="171">
        <v>11850</v>
      </c>
      <c r="I22" s="171">
        <v>559</v>
      </c>
      <c r="J22" s="186">
        <v>-8.846153846153854</v>
      </c>
    </row>
    <row r="23" spans="1:10" ht="16.5" customHeight="1">
      <c r="A23" s="172" t="s">
        <v>235</v>
      </c>
      <c r="B23" s="174">
        <v>24551</v>
      </c>
      <c r="C23" s="174">
        <v>27642</v>
      </c>
      <c r="D23" s="175">
        <v>12.590118528776827</v>
      </c>
      <c r="E23" s="170" t="s">
        <v>236</v>
      </c>
      <c r="F23" s="171">
        <v>4409</v>
      </c>
      <c r="G23" s="171">
        <v>4409</v>
      </c>
      <c r="H23" s="171">
        <v>4510.406999999999</v>
      </c>
      <c r="I23" s="171">
        <v>4510.406999999999</v>
      </c>
      <c r="J23" s="186">
        <v>2.3</v>
      </c>
    </row>
    <row r="24" spans="1:10" ht="16.5" customHeight="1">
      <c r="A24" s="172" t="s">
        <v>237</v>
      </c>
      <c r="B24" s="174">
        <v>6</v>
      </c>
      <c r="C24" s="174"/>
      <c r="D24" s="175"/>
      <c r="E24" s="170" t="s">
        <v>238</v>
      </c>
      <c r="F24" s="171">
        <v>22000</v>
      </c>
      <c r="G24" s="171">
        <v>22000</v>
      </c>
      <c r="H24" s="171">
        <v>22000</v>
      </c>
      <c r="I24" s="171">
        <v>22000</v>
      </c>
      <c r="J24" s="186">
        <v>0</v>
      </c>
    </row>
    <row r="25" spans="1:10" ht="16.5" customHeight="1">
      <c r="A25" s="172" t="s">
        <v>239</v>
      </c>
      <c r="B25" s="174">
        <v>42019</v>
      </c>
      <c r="C25" s="174">
        <v>44917</v>
      </c>
      <c r="D25" s="175">
        <v>6.896879982864901</v>
      </c>
      <c r="E25" s="170" t="s">
        <v>240</v>
      </c>
      <c r="F25" s="171">
        <v>15082</v>
      </c>
      <c r="G25" s="171">
        <v>15082</v>
      </c>
      <c r="H25" s="171">
        <v>15000</v>
      </c>
      <c r="I25" s="171">
        <v>15000</v>
      </c>
      <c r="J25" s="186">
        <v>-0.5436944702294113</v>
      </c>
    </row>
    <row r="26" spans="1:10" ht="16.5" customHeight="1">
      <c r="A26" s="172" t="s">
        <v>241</v>
      </c>
      <c r="B26" s="174">
        <v>626</v>
      </c>
      <c r="C26" s="174">
        <v>200</v>
      </c>
      <c r="D26" s="175">
        <v>-68.05111821086263</v>
      </c>
      <c r="E26" s="170" t="s">
        <v>242</v>
      </c>
      <c r="F26" s="171">
        <v>34920</v>
      </c>
      <c r="G26" s="171">
        <v>34920</v>
      </c>
      <c r="H26" s="171">
        <v>39665</v>
      </c>
      <c r="I26" s="171">
        <v>39405</v>
      </c>
      <c r="J26" s="186">
        <v>13.58820160366551</v>
      </c>
    </row>
    <row r="27" spans="1:10" ht="16.5" customHeight="1">
      <c r="A27" s="172" t="s">
        <v>243</v>
      </c>
      <c r="B27" s="174">
        <v>11014</v>
      </c>
      <c r="C27" s="174">
        <v>11577</v>
      </c>
      <c r="D27" s="175">
        <v>5.111676048665337</v>
      </c>
      <c r="E27" s="170"/>
      <c r="F27" s="171"/>
      <c r="G27" s="171"/>
      <c r="H27" s="171">
        <v>0</v>
      </c>
      <c r="I27" s="171"/>
      <c r="J27" s="186"/>
    </row>
    <row r="28" spans="1:10" ht="16.5" customHeight="1">
      <c r="A28" s="172" t="s">
        <v>244</v>
      </c>
      <c r="B28" s="174">
        <v>3671</v>
      </c>
      <c r="C28" s="174">
        <v>3597</v>
      </c>
      <c r="D28" s="175">
        <v>-2.0157995096703907</v>
      </c>
      <c r="E28" s="178"/>
      <c r="F28" s="179"/>
      <c r="G28" s="179"/>
      <c r="H28" s="171"/>
      <c r="I28" s="171"/>
      <c r="J28" s="186"/>
    </row>
    <row r="29" spans="1:10" ht="16.5" customHeight="1">
      <c r="A29" s="180" t="s">
        <v>36</v>
      </c>
      <c r="B29" s="181">
        <v>795775</v>
      </c>
      <c r="C29" s="181">
        <v>859437</v>
      </c>
      <c r="D29" s="169">
        <v>8.000000000000007</v>
      </c>
      <c r="E29" s="180" t="s">
        <v>68</v>
      </c>
      <c r="F29" s="179">
        <v>1996253.03</v>
      </c>
      <c r="G29" s="179">
        <v>1614922</v>
      </c>
      <c r="H29" s="179">
        <v>2187516.333</v>
      </c>
      <c r="I29" s="179">
        <v>1670183.3329999996</v>
      </c>
      <c r="J29" s="187">
        <v>9.581115225658564</v>
      </c>
    </row>
    <row r="31" ht="12.75">
      <c r="C31" s="182"/>
    </row>
  </sheetData>
  <sheetProtection/>
  <mergeCells count="9">
    <mergeCell ref="A1:J1"/>
    <mergeCell ref="F3:G3"/>
    <mergeCell ref="H3:I3"/>
    <mergeCell ref="A3:A4"/>
    <mergeCell ref="B3:B4"/>
    <mergeCell ref="C3:C4"/>
    <mergeCell ref="D3:D4"/>
    <mergeCell ref="E3:E4"/>
    <mergeCell ref="J3:J4"/>
  </mergeCells>
  <printOptions horizontalCentered="1"/>
  <pageMargins left="0.39" right="0.39" top="0.71" bottom="0.59" header="0.51" footer="0.51"/>
  <pageSetup firstPageNumber="28" useFirstPageNumber="1" horizontalDpi="600" verticalDpi="600" orientation="landscape" paperSize="9" scale="90"/>
  <headerFooter scaleWithDoc="0" alignWithMargins="0">
    <oddFooter>&amp;C—&amp;P—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D29"/>
  <sheetViews>
    <sheetView zoomScale="75" zoomScaleNormal="75" workbookViewId="0" topLeftCell="A1">
      <pane xSplit="1" ySplit="3" topLeftCell="B4" activePane="bottomRight" state="frozen"/>
      <selection pane="bottomRight" activeCell="A1" sqref="A1:D1"/>
    </sheetView>
  </sheetViews>
  <sheetFormatPr defaultColWidth="9.125" defaultRowHeight="14.25"/>
  <cols>
    <col min="1" max="1" width="24.75390625" style="143" customWidth="1"/>
    <col min="2" max="2" width="21.125" style="143" customWidth="1"/>
    <col min="3" max="3" width="20.25390625" style="143" customWidth="1"/>
    <col min="4" max="4" width="22.375" style="143" customWidth="1"/>
    <col min="5" max="5" width="3.00390625" style="143" customWidth="1"/>
    <col min="6" max="16384" width="9.125" style="143" customWidth="1"/>
  </cols>
  <sheetData>
    <row r="1" spans="1:4" ht="30.75" customHeight="1">
      <c r="A1" s="104" t="s">
        <v>245</v>
      </c>
      <c r="B1" s="104"/>
      <c r="C1" s="104"/>
      <c r="D1" s="104"/>
    </row>
    <row r="2" spans="1:4" ht="24.75" customHeight="1">
      <c r="A2" s="144" t="s">
        <v>246</v>
      </c>
      <c r="B2" s="144"/>
      <c r="C2" s="145"/>
      <c r="D2" s="53" t="s">
        <v>39</v>
      </c>
    </row>
    <row r="3" spans="1:4" ht="43.5" customHeight="1">
      <c r="A3" s="146" t="s">
        <v>247</v>
      </c>
      <c r="B3" s="147" t="s">
        <v>248</v>
      </c>
      <c r="C3" s="147" t="s">
        <v>195</v>
      </c>
      <c r="D3" s="148" t="s">
        <v>72</v>
      </c>
    </row>
    <row r="4" spans="1:4" s="142" customFormat="1" ht="26.25" customHeight="1">
      <c r="A4" s="149" t="s">
        <v>12</v>
      </c>
      <c r="B4" s="150">
        <v>310460</v>
      </c>
      <c r="C4" s="150">
        <v>334553</v>
      </c>
      <c r="D4" s="151">
        <v>7.760420021902981</v>
      </c>
    </row>
    <row r="5" spans="1:4" ht="26.25" customHeight="1">
      <c r="A5" s="152" t="s">
        <v>202</v>
      </c>
      <c r="B5" s="153">
        <v>131382</v>
      </c>
      <c r="C5" s="153">
        <v>142431</v>
      </c>
      <c r="D5" s="154">
        <v>8.40982783029638</v>
      </c>
    </row>
    <row r="6" spans="1:4" ht="26.25" customHeight="1" hidden="1">
      <c r="A6" s="152" t="s">
        <v>204</v>
      </c>
      <c r="B6" s="153">
        <v>0</v>
      </c>
      <c r="C6" s="153">
        <v>0</v>
      </c>
      <c r="D6" s="154"/>
    </row>
    <row r="7" spans="1:4" ht="26.25" customHeight="1">
      <c r="A7" s="152" t="s">
        <v>206</v>
      </c>
      <c r="B7" s="153">
        <v>28079</v>
      </c>
      <c r="C7" s="153">
        <v>30954</v>
      </c>
      <c r="D7" s="154">
        <v>10.2389686242388</v>
      </c>
    </row>
    <row r="8" spans="1:4" ht="26.25" customHeight="1">
      <c r="A8" s="152" t="s">
        <v>208</v>
      </c>
      <c r="B8" s="153">
        <v>10131</v>
      </c>
      <c r="C8" s="153">
        <v>11647</v>
      </c>
      <c r="D8" s="154">
        <v>14.963971967229295</v>
      </c>
    </row>
    <row r="9" spans="1:4" ht="26.25" customHeight="1">
      <c r="A9" s="152" t="s">
        <v>210</v>
      </c>
      <c r="B9" s="153">
        <v>2953</v>
      </c>
      <c r="C9" s="153">
        <v>3249</v>
      </c>
      <c r="D9" s="154">
        <v>10.023704707077542</v>
      </c>
    </row>
    <row r="10" spans="1:4" ht="26.25" customHeight="1">
      <c r="A10" s="152" t="s">
        <v>212</v>
      </c>
      <c r="B10" s="153">
        <v>69625</v>
      </c>
      <c r="C10" s="153">
        <v>72171</v>
      </c>
      <c r="D10" s="154">
        <v>3.656732495511661</v>
      </c>
    </row>
    <row r="11" spans="1:4" ht="26.25" customHeight="1">
      <c r="A11" s="152" t="s">
        <v>214</v>
      </c>
      <c r="B11" s="153">
        <v>8817</v>
      </c>
      <c r="C11" s="153">
        <v>9233</v>
      </c>
      <c r="D11" s="154">
        <v>4.7181581036633835</v>
      </c>
    </row>
    <row r="12" spans="1:4" ht="26.25" customHeight="1">
      <c r="A12" s="152" t="s">
        <v>216</v>
      </c>
      <c r="B12" s="153">
        <v>7688</v>
      </c>
      <c r="C12" s="153">
        <v>8154</v>
      </c>
      <c r="D12" s="154">
        <v>6.061394380853269</v>
      </c>
    </row>
    <row r="13" spans="1:4" ht="26.25" customHeight="1">
      <c r="A13" s="152" t="s">
        <v>218</v>
      </c>
      <c r="B13" s="153">
        <v>11734</v>
      </c>
      <c r="C13" s="153">
        <v>12848</v>
      </c>
      <c r="D13" s="154">
        <v>9.493778762570315</v>
      </c>
    </row>
    <row r="14" spans="1:4" ht="26.25" customHeight="1">
      <c r="A14" s="152" t="s">
        <v>220</v>
      </c>
      <c r="B14" s="153">
        <v>12998</v>
      </c>
      <c r="C14" s="153">
        <v>14540</v>
      </c>
      <c r="D14" s="154">
        <v>11.863363594399146</v>
      </c>
    </row>
    <row r="15" spans="1:4" ht="26.25" customHeight="1">
      <c r="A15" s="152" t="s">
        <v>249</v>
      </c>
      <c r="B15" s="153">
        <v>5123</v>
      </c>
      <c r="C15" s="153">
        <v>5418</v>
      </c>
      <c r="D15" s="154">
        <v>5.758344719890696</v>
      </c>
    </row>
    <row r="16" spans="1:4" ht="26.25" customHeight="1">
      <c r="A16" s="152" t="s">
        <v>224</v>
      </c>
      <c r="B16" s="153">
        <v>1682</v>
      </c>
      <c r="C16" s="153">
        <v>1700</v>
      </c>
      <c r="D16" s="154">
        <v>1.0701545778834642</v>
      </c>
    </row>
    <row r="17" spans="1:4" ht="26.25" customHeight="1">
      <c r="A17" s="152" t="s">
        <v>226</v>
      </c>
      <c r="B17" s="153">
        <v>20248</v>
      </c>
      <c r="C17" s="153">
        <v>22208</v>
      </c>
      <c r="D17" s="154">
        <v>9.67996839193994</v>
      </c>
    </row>
    <row r="18" spans="1:4" ht="26.25" customHeight="1" hidden="1">
      <c r="A18" s="155"/>
      <c r="B18" s="153">
        <v>0</v>
      </c>
      <c r="C18" s="153">
        <v>0</v>
      </c>
      <c r="D18" s="151" t="e">
        <v>#DIV/0!</v>
      </c>
    </row>
    <row r="19" spans="1:4" s="142" customFormat="1" ht="26.25" customHeight="1">
      <c r="A19" s="149" t="s">
        <v>27</v>
      </c>
      <c r="B19" s="150">
        <v>96633</v>
      </c>
      <c r="C19" s="150">
        <v>105078</v>
      </c>
      <c r="D19" s="151">
        <v>8.73925056657663</v>
      </c>
    </row>
    <row r="20" spans="1:4" ht="26.25" customHeight="1">
      <c r="A20" s="152" t="s">
        <v>231</v>
      </c>
      <c r="B20" s="153">
        <v>43254</v>
      </c>
      <c r="C20" s="153">
        <v>40489</v>
      </c>
      <c r="D20" s="154">
        <v>-6.392472372497338</v>
      </c>
    </row>
    <row r="21" spans="1:4" ht="26.25" customHeight="1">
      <c r="A21" s="152" t="s">
        <v>233</v>
      </c>
      <c r="B21" s="153">
        <v>18322</v>
      </c>
      <c r="C21" s="153">
        <v>18938</v>
      </c>
      <c r="D21" s="154">
        <v>3.3620783757231765</v>
      </c>
    </row>
    <row r="22" spans="1:4" ht="26.25" customHeight="1">
      <c r="A22" s="152" t="s">
        <v>235</v>
      </c>
      <c r="B22" s="153">
        <v>7431</v>
      </c>
      <c r="C22" s="153">
        <v>8142</v>
      </c>
      <c r="D22" s="154">
        <v>9.568025837706905</v>
      </c>
    </row>
    <row r="23" spans="1:4" ht="26.25" customHeight="1" hidden="1">
      <c r="A23" s="155" t="s">
        <v>250</v>
      </c>
      <c r="B23" s="153">
        <v>0</v>
      </c>
      <c r="C23" s="153">
        <v>0</v>
      </c>
      <c r="D23" s="154"/>
    </row>
    <row r="24" spans="1:4" ht="37.5" customHeight="1">
      <c r="A24" s="156" t="s">
        <v>251</v>
      </c>
      <c r="B24" s="153">
        <v>16363</v>
      </c>
      <c r="C24" s="153">
        <v>25834</v>
      </c>
      <c r="D24" s="154">
        <v>57.88058424494287</v>
      </c>
    </row>
    <row r="25" spans="1:4" ht="26.25" customHeight="1" hidden="1">
      <c r="A25" s="155"/>
      <c r="B25" s="153"/>
      <c r="C25" s="153"/>
      <c r="D25" s="154"/>
    </row>
    <row r="26" spans="1:4" ht="26.25" customHeight="1">
      <c r="A26" s="152" t="s">
        <v>243</v>
      </c>
      <c r="B26" s="153">
        <v>8222</v>
      </c>
      <c r="C26" s="153">
        <v>8634</v>
      </c>
      <c r="D26" s="154">
        <v>5.010946241790326</v>
      </c>
    </row>
    <row r="27" spans="1:4" ht="26.25" customHeight="1">
      <c r="A27" s="152" t="s">
        <v>244</v>
      </c>
      <c r="B27" s="153">
        <v>3041</v>
      </c>
      <c r="C27" s="153">
        <v>3041</v>
      </c>
      <c r="D27" s="154">
        <v>0</v>
      </c>
    </row>
    <row r="28" spans="1:4" ht="35.25" customHeight="1">
      <c r="A28" s="150" t="s">
        <v>252</v>
      </c>
      <c r="B28" s="150">
        <v>407093</v>
      </c>
      <c r="C28" s="150">
        <v>439631</v>
      </c>
      <c r="D28" s="151">
        <v>7.992768237233272</v>
      </c>
    </row>
    <row r="29" ht="13.5">
      <c r="A29" s="157"/>
    </row>
  </sheetData>
  <sheetProtection/>
  <mergeCells count="1">
    <mergeCell ref="A1:D1"/>
  </mergeCells>
  <printOptions horizontalCentered="1"/>
  <pageMargins left="0.59" right="0.59" top="0.71" bottom="0.59" header="1.3" footer="0.51"/>
  <pageSetup firstPageNumber="29" useFirstPageNumber="1" horizontalDpi="600" verticalDpi="600" orientation="portrait" paperSize="9" scale="90"/>
  <headerFooter scaleWithDoc="0" alignWithMargins="0">
    <oddFooter>&amp;C—&amp;P—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4"/>
  <sheetViews>
    <sheetView showGridLines="0" showZeros="0" zoomScale="75" zoomScaleNormal="75" workbookViewId="0" topLeftCell="A1">
      <pane xSplit="2" ySplit="3" topLeftCell="C4" activePane="bottomRight" state="frozen"/>
      <selection pane="bottomRight" activeCell="A1" sqref="A1:D1"/>
    </sheetView>
  </sheetViews>
  <sheetFormatPr defaultColWidth="6.875" defaultRowHeight="12.75" customHeight="1"/>
  <cols>
    <col min="1" max="1" width="16.125" style="120" customWidth="1"/>
    <col min="2" max="2" width="37.875" style="121" customWidth="1"/>
    <col min="3" max="3" width="17.625" style="122" customWidth="1"/>
    <col min="4" max="4" width="21.25390625" style="122" bestFit="1" customWidth="1"/>
    <col min="5" max="16384" width="6.875" style="120" customWidth="1"/>
  </cols>
  <sheetData>
    <row r="1" spans="1:4" ht="28.5" customHeight="1">
      <c r="A1" s="104" t="s">
        <v>253</v>
      </c>
      <c r="B1" s="104"/>
      <c r="C1" s="104"/>
      <c r="D1" s="104"/>
    </row>
    <row r="2" spans="1:4" ht="22.5" customHeight="1">
      <c r="A2" s="123" t="s">
        <v>254</v>
      </c>
      <c r="B2" s="124"/>
      <c r="C2" s="125"/>
      <c r="D2" s="126" t="s">
        <v>39</v>
      </c>
    </row>
    <row r="3" spans="1:4" ht="34.5" customHeight="1">
      <c r="A3" s="127" t="s">
        <v>255</v>
      </c>
      <c r="B3" s="127" t="s">
        <v>256</v>
      </c>
      <c r="C3" s="127" t="s">
        <v>257</v>
      </c>
      <c r="D3" s="127" t="s">
        <v>258</v>
      </c>
    </row>
    <row r="4" spans="1:4" s="119" customFormat="1" ht="24.75" customHeight="1">
      <c r="A4" s="128"/>
      <c r="B4" s="128" t="s">
        <v>259</v>
      </c>
      <c r="C4" s="129">
        <v>796571.32</v>
      </c>
      <c r="D4" s="130">
        <v>628295.32</v>
      </c>
    </row>
    <row r="5" spans="1:4" s="119" customFormat="1" ht="24.75" customHeight="1">
      <c r="A5" s="128" t="s">
        <v>260</v>
      </c>
      <c r="B5" s="128" t="s">
        <v>46</v>
      </c>
      <c r="C5" s="130">
        <v>103600.13</v>
      </c>
      <c r="D5" s="130">
        <v>103202.13</v>
      </c>
    </row>
    <row r="6" spans="1:4" s="119" customFormat="1" ht="24.75" customHeight="1">
      <c r="A6" s="128" t="s">
        <v>261</v>
      </c>
      <c r="B6" s="128" t="s">
        <v>262</v>
      </c>
      <c r="C6" s="130">
        <v>2052.64</v>
      </c>
      <c r="D6" s="130">
        <v>2052.64</v>
      </c>
    </row>
    <row r="7" spans="1:4" ht="24.75" customHeight="1">
      <c r="A7" s="131" t="s">
        <v>263</v>
      </c>
      <c r="B7" s="131" t="s">
        <v>264</v>
      </c>
      <c r="C7" s="132">
        <v>1250.89</v>
      </c>
      <c r="D7" s="132">
        <v>1250.89</v>
      </c>
    </row>
    <row r="8" spans="1:4" ht="24.75" customHeight="1">
      <c r="A8" s="131" t="s">
        <v>265</v>
      </c>
      <c r="B8" s="131" t="s">
        <v>266</v>
      </c>
      <c r="C8" s="132">
        <v>135.55</v>
      </c>
      <c r="D8" s="132">
        <v>135.55</v>
      </c>
    </row>
    <row r="9" spans="1:4" ht="24.75" customHeight="1">
      <c r="A9" s="131" t="s">
        <v>267</v>
      </c>
      <c r="B9" s="131" t="s">
        <v>268</v>
      </c>
      <c r="C9" s="132">
        <v>3</v>
      </c>
      <c r="D9" s="132">
        <v>3</v>
      </c>
    </row>
    <row r="10" spans="1:4" ht="24.75" customHeight="1">
      <c r="A10" s="131" t="s">
        <v>269</v>
      </c>
      <c r="B10" s="131" t="s">
        <v>270</v>
      </c>
      <c r="C10" s="132">
        <v>120</v>
      </c>
      <c r="D10" s="132">
        <v>120</v>
      </c>
    </row>
    <row r="11" spans="1:4" ht="24.75" customHeight="1">
      <c r="A11" s="131" t="s">
        <v>271</v>
      </c>
      <c r="B11" s="131" t="s">
        <v>272</v>
      </c>
      <c r="C11" s="132">
        <v>15</v>
      </c>
      <c r="D11" s="132">
        <v>15</v>
      </c>
    </row>
    <row r="12" spans="1:4" ht="24.75" customHeight="1">
      <c r="A12" s="131" t="s">
        <v>273</v>
      </c>
      <c r="B12" s="131" t="s">
        <v>274</v>
      </c>
      <c r="C12" s="132">
        <v>328</v>
      </c>
      <c r="D12" s="132">
        <v>328</v>
      </c>
    </row>
    <row r="13" spans="1:4" ht="24.75" customHeight="1">
      <c r="A13" s="131" t="s">
        <v>275</v>
      </c>
      <c r="B13" s="131" t="s">
        <v>276</v>
      </c>
      <c r="C13" s="132">
        <v>200.2</v>
      </c>
      <c r="D13" s="132">
        <v>200.2</v>
      </c>
    </row>
    <row r="14" spans="1:4" s="119" customFormat="1" ht="24.75" customHeight="1">
      <c r="A14" s="128" t="s">
        <v>277</v>
      </c>
      <c r="B14" s="128" t="s">
        <v>278</v>
      </c>
      <c r="C14" s="130">
        <v>1276.44</v>
      </c>
      <c r="D14" s="130">
        <v>1276.44</v>
      </c>
    </row>
    <row r="15" spans="1:4" ht="24.75" customHeight="1">
      <c r="A15" s="131" t="s">
        <v>279</v>
      </c>
      <c r="B15" s="131" t="s">
        <v>264</v>
      </c>
      <c r="C15" s="132">
        <v>802.44</v>
      </c>
      <c r="D15" s="132">
        <v>802.44</v>
      </c>
    </row>
    <row r="16" spans="1:4" ht="24.75" customHeight="1">
      <c r="A16" s="131" t="s">
        <v>280</v>
      </c>
      <c r="B16" s="131" t="s">
        <v>266</v>
      </c>
      <c r="C16" s="132">
        <v>3</v>
      </c>
      <c r="D16" s="132">
        <v>3</v>
      </c>
    </row>
    <row r="17" spans="1:4" ht="24.75" customHeight="1">
      <c r="A17" s="131" t="s">
        <v>281</v>
      </c>
      <c r="B17" s="131" t="s">
        <v>268</v>
      </c>
      <c r="C17" s="132">
        <v>170</v>
      </c>
      <c r="D17" s="132">
        <v>170</v>
      </c>
    </row>
    <row r="18" spans="1:4" ht="24.75" customHeight="1">
      <c r="A18" s="131" t="s">
        <v>282</v>
      </c>
      <c r="B18" s="131" t="s">
        <v>283</v>
      </c>
      <c r="C18" s="132">
        <v>220</v>
      </c>
      <c r="D18" s="132">
        <v>220</v>
      </c>
    </row>
    <row r="19" spans="1:4" ht="24.75" customHeight="1">
      <c r="A19" s="131" t="s">
        <v>284</v>
      </c>
      <c r="B19" s="131" t="s">
        <v>285</v>
      </c>
      <c r="C19" s="132">
        <v>30</v>
      </c>
      <c r="D19" s="132">
        <v>30</v>
      </c>
    </row>
    <row r="20" spans="1:4" ht="24.75" customHeight="1">
      <c r="A20" s="131" t="s">
        <v>286</v>
      </c>
      <c r="B20" s="131" t="s">
        <v>287</v>
      </c>
      <c r="C20" s="132">
        <v>25</v>
      </c>
      <c r="D20" s="132">
        <v>25</v>
      </c>
    </row>
    <row r="21" spans="1:4" ht="24.75" customHeight="1">
      <c r="A21" s="131" t="s">
        <v>288</v>
      </c>
      <c r="B21" s="131" t="s">
        <v>289</v>
      </c>
      <c r="C21" s="132">
        <v>26</v>
      </c>
      <c r="D21" s="132">
        <v>26</v>
      </c>
    </row>
    <row r="22" spans="1:4" s="119" customFormat="1" ht="24.75" customHeight="1">
      <c r="A22" s="128" t="s">
        <v>290</v>
      </c>
      <c r="B22" s="128" t="s">
        <v>291</v>
      </c>
      <c r="C22" s="130">
        <v>26422.7</v>
      </c>
      <c r="D22" s="130">
        <v>26422.7</v>
      </c>
    </row>
    <row r="23" spans="1:4" ht="24.75" customHeight="1">
      <c r="A23" s="131" t="s">
        <v>292</v>
      </c>
      <c r="B23" s="131" t="s">
        <v>264</v>
      </c>
      <c r="C23" s="132">
        <v>8732.73</v>
      </c>
      <c r="D23" s="132">
        <v>8732.73</v>
      </c>
    </row>
    <row r="24" spans="1:4" ht="24.75" customHeight="1">
      <c r="A24" s="131" t="s">
        <v>293</v>
      </c>
      <c r="B24" s="131" t="s">
        <v>266</v>
      </c>
      <c r="C24" s="132">
        <v>859.2</v>
      </c>
      <c r="D24" s="132">
        <v>859.2</v>
      </c>
    </row>
    <row r="25" spans="1:4" ht="24.75" customHeight="1">
      <c r="A25" s="131" t="s">
        <v>294</v>
      </c>
      <c r="B25" s="131" t="s">
        <v>268</v>
      </c>
      <c r="C25" s="132">
        <v>7452.61</v>
      </c>
      <c r="D25" s="132">
        <v>7452.61</v>
      </c>
    </row>
    <row r="26" spans="1:4" ht="24.75" customHeight="1">
      <c r="A26" s="131" t="s">
        <v>295</v>
      </c>
      <c r="B26" s="131" t="s">
        <v>296</v>
      </c>
      <c r="C26" s="132">
        <v>4862.12</v>
      </c>
      <c r="D26" s="132">
        <v>4862.12</v>
      </c>
    </row>
    <row r="27" spans="1:4" ht="24.75" customHeight="1">
      <c r="A27" s="131" t="s">
        <v>297</v>
      </c>
      <c r="B27" s="131" t="s">
        <v>298</v>
      </c>
      <c r="C27" s="132">
        <v>134</v>
      </c>
      <c r="D27" s="132">
        <v>134</v>
      </c>
    </row>
    <row r="28" spans="1:4" ht="24.75" customHeight="1">
      <c r="A28" s="131" t="s">
        <v>299</v>
      </c>
      <c r="B28" s="131" t="s">
        <v>300</v>
      </c>
      <c r="C28" s="132">
        <v>105</v>
      </c>
      <c r="D28" s="132">
        <v>105</v>
      </c>
    </row>
    <row r="29" spans="1:4" ht="24.75" customHeight="1">
      <c r="A29" s="131" t="s">
        <v>301</v>
      </c>
      <c r="B29" s="131" t="s">
        <v>302</v>
      </c>
      <c r="C29" s="132">
        <v>489</v>
      </c>
      <c r="D29" s="132">
        <v>489</v>
      </c>
    </row>
    <row r="30" spans="1:4" ht="24.75" customHeight="1">
      <c r="A30" s="131" t="s">
        <v>303</v>
      </c>
      <c r="B30" s="131" t="s">
        <v>274</v>
      </c>
      <c r="C30" s="132">
        <v>506.04</v>
      </c>
      <c r="D30" s="132">
        <v>506.04</v>
      </c>
    </row>
    <row r="31" spans="1:4" ht="32.25" customHeight="1">
      <c r="A31" s="131" t="s">
        <v>304</v>
      </c>
      <c r="B31" s="131" t="s">
        <v>305</v>
      </c>
      <c r="C31" s="132">
        <v>3282</v>
      </c>
      <c r="D31" s="132">
        <v>3282</v>
      </c>
    </row>
    <row r="32" spans="1:4" s="119" customFormat="1" ht="26.25" customHeight="1">
      <c r="A32" s="128" t="s">
        <v>306</v>
      </c>
      <c r="B32" s="128" t="s">
        <v>307</v>
      </c>
      <c r="C32" s="130">
        <v>2461.1</v>
      </c>
      <c r="D32" s="130">
        <v>2461.1</v>
      </c>
    </row>
    <row r="33" spans="1:4" ht="26.25" customHeight="1">
      <c r="A33" s="131" t="s">
        <v>308</v>
      </c>
      <c r="B33" s="131" t="s">
        <v>264</v>
      </c>
      <c r="C33" s="132">
        <v>1544.88</v>
      </c>
      <c r="D33" s="132">
        <v>1544.88</v>
      </c>
    </row>
    <row r="34" spans="1:4" ht="26.25" customHeight="1">
      <c r="A34" s="131" t="s">
        <v>309</v>
      </c>
      <c r="B34" s="131" t="s">
        <v>266</v>
      </c>
      <c r="C34" s="132">
        <v>20</v>
      </c>
      <c r="D34" s="132">
        <v>20</v>
      </c>
    </row>
    <row r="35" spans="1:4" ht="26.25" customHeight="1">
      <c r="A35" s="131" t="s">
        <v>310</v>
      </c>
      <c r="B35" s="131" t="s">
        <v>311</v>
      </c>
      <c r="C35" s="132">
        <v>250.6</v>
      </c>
      <c r="D35" s="132">
        <v>250.6</v>
      </c>
    </row>
    <row r="36" spans="1:4" ht="26.25" customHeight="1">
      <c r="A36" s="131" t="s">
        <v>312</v>
      </c>
      <c r="B36" s="131" t="s">
        <v>274</v>
      </c>
      <c r="C36" s="132">
        <v>152.02</v>
      </c>
      <c r="D36" s="132">
        <v>152.02</v>
      </c>
    </row>
    <row r="37" spans="1:4" ht="26.25" customHeight="1">
      <c r="A37" s="131" t="s">
        <v>313</v>
      </c>
      <c r="B37" s="131" t="s">
        <v>314</v>
      </c>
      <c r="C37" s="132">
        <v>493.6</v>
      </c>
      <c r="D37" s="132">
        <v>493.6</v>
      </c>
    </row>
    <row r="38" spans="1:4" s="119" customFormat="1" ht="26.25" customHeight="1">
      <c r="A38" s="128" t="s">
        <v>315</v>
      </c>
      <c r="B38" s="128" t="s">
        <v>316</v>
      </c>
      <c r="C38" s="130">
        <v>1445.45</v>
      </c>
      <c r="D38" s="130">
        <v>1445.45</v>
      </c>
    </row>
    <row r="39" spans="1:4" ht="26.25" customHeight="1">
      <c r="A39" s="131" t="s">
        <v>317</v>
      </c>
      <c r="B39" s="131" t="s">
        <v>264</v>
      </c>
      <c r="C39" s="132">
        <v>897.25</v>
      </c>
      <c r="D39" s="132">
        <v>897.25</v>
      </c>
    </row>
    <row r="40" spans="1:4" ht="26.25" customHeight="1">
      <c r="A40" s="131" t="s">
        <v>318</v>
      </c>
      <c r="B40" s="131" t="s">
        <v>319</v>
      </c>
      <c r="C40" s="132">
        <v>117.2</v>
      </c>
      <c r="D40" s="132">
        <v>117.2</v>
      </c>
    </row>
    <row r="41" spans="1:4" ht="26.25" customHeight="1">
      <c r="A41" s="131" t="s">
        <v>320</v>
      </c>
      <c r="B41" s="131" t="s">
        <v>321</v>
      </c>
      <c r="C41" s="132">
        <v>351</v>
      </c>
      <c r="D41" s="132">
        <v>351</v>
      </c>
    </row>
    <row r="42" spans="1:4" ht="26.25" customHeight="1">
      <c r="A42" s="131" t="s">
        <v>322</v>
      </c>
      <c r="B42" s="131" t="s">
        <v>323</v>
      </c>
      <c r="C42" s="132">
        <v>80</v>
      </c>
      <c r="D42" s="132">
        <v>80</v>
      </c>
    </row>
    <row r="43" spans="1:4" s="119" customFormat="1" ht="26.25" customHeight="1">
      <c r="A43" s="128" t="s">
        <v>324</v>
      </c>
      <c r="B43" s="128" t="s">
        <v>325</v>
      </c>
      <c r="C43" s="130">
        <v>4533.25</v>
      </c>
      <c r="D43" s="130">
        <v>4533.25</v>
      </c>
    </row>
    <row r="44" spans="1:4" ht="26.25" customHeight="1">
      <c r="A44" s="131" t="s">
        <v>326</v>
      </c>
      <c r="B44" s="131" t="s">
        <v>264</v>
      </c>
      <c r="C44" s="132">
        <v>2517.35</v>
      </c>
      <c r="D44" s="132">
        <v>2517.35</v>
      </c>
    </row>
    <row r="45" spans="1:4" ht="26.25" customHeight="1">
      <c r="A45" s="131" t="s">
        <v>327</v>
      </c>
      <c r="B45" s="131" t="s">
        <v>266</v>
      </c>
      <c r="C45" s="132">
        <v>697</v>
      </c>
      <c r="D45" s="132">
        <v>697</v>
      </c>
    </row>
    <row r="46" spans="1:4" ht="26.25" customHeight="1">
      <c r="A46" s="131" t="s">
        <v>328</v>
      </c>
      <c r="B46" s="131" t="s">
        <v>329</v>
      </c>
      <c r="C46" s="132">
        <v>150</v>
      </c>
      <c r="D46" s="132">
        <v>150</v>
      </c>
    </row>
    <row r="47" spans="1:4" ht="26.25" customHeight="1">
      <c r="A47" s="131" t="s">
        <v>330</v>
      </c>
      <c r="B47" s="131" t="s">
        <v>331</v>
      </c>
      <c r="C47" s="132">
        <v>20</v>
      </c>
      <c r="D47" s="132">
        <v>20</v>
      </c>
    </row>
    <row r="48" spans="1:4" ht="26.25" customHeight="1">
      <c r="A48" s="131" t="s">
        <v>332</v>
      </c>
      <c r="B48" s="131" t="s">
        <v>333</v>
      </c>
      <c r="C48" s="132">
        <v>231</v>
      </c>
      <c r="D48" s="132">
        <v>231</v>
      </c>
    </row>
    <row r="49" spans="1:4" ht="26.25" customHeight="1">
      <c r="A49" s="131" t="s">
        <v>334</v>
      </c>
      <c r="B49" s="131" t="s">
        <v>274</v>
      </c>
      <c r="C49" s="132">
        <v>71.9</v>
      </c>
      <c r="D49" s="132">
        <v>71.9</v>
      </c>
    </row>
    <row r="50" spans="1:4" ht="26.25" customHeight="1">
      <c r="A50" s="131" t="s">
        <v>335</v>
      </c>
      <c r="B50" s="131" t="s">
        <v>336</v>
      </c>
      <c r="C50" s="132">
        <v>846</v>
      </c>
      <c r="D50" s="132">
        <v>846</v>
      </c>
    </row>
    <row r="51" spans="1:4" s="119" customFormat="1" ht="26.25" customHeight="1">
      <c r="A51" s="128" t="s">
        <v>337</v>
      </c>
      <c r="B51" s="128" t="s">
        <v>338</v>
      </c>
      <c r="C51" s="130">
        <v>7100</v>
      </c>
      <c r="D51" s="130">
        <v>7100</v>
      </c>
    </row>
    <row r="52" spans="1:4" ht="26.25" customHeight="1">
      <c r="A52" s="131" t="s">
        <v>339</v>
      </c>
      <c r="B52" s="133" t="s">
        <v>340</v>
      </c>
      <c r="C52" s="132">
        <v>7100</v>
      </c>
      <c r="D52" s="132">
        <v>7100</v>
      </c>
    </row>
    <row r="53" spans="1:4" s="119" customFormat="1" ht="26.25" customHeight="1">
      <c r="A53" s="128" t="s">
        <v>341</v>
      </c>
      <c r="B53" s="128" t="s">
        <v>342</v>
      </c>
      <c r="C53" s="130">
        <v>1825.16</v>
      </c>
      <c r="D53" s="130">
        <v>1825.16</v>
      </c>
    </row>
    <row r="54" spans="1:4" ht="26.25" customHeight="1">
      <c r="A54" s="131" t="s">
        <v>343</v>
      </c>
      <c r="B54" s="131" t="s">
        <v>264</v>
      </c>
      <c r="C54" s="132">
        <v>1030.56</v>
      </c>
      <c r="D54" s="132">
        <v>1030.56</v>
      </c>
    </row>
    <row r="55" spans="1:4" ht="26.25" customHeight="1">
      <c r="A55" s="131" t="s">
        <v>344</v>
      </c>
      <c r="B55" s="131" t="s">
        <v>345</v>
      </c>
      <c r="C55" s="132">
        <v>460</v>
      </c>
      <c r="D55" s="132">
        <v>460</v>
      </c>
    </row>
    <row r="56" spans="1:4" ht="26.25" customHeight="1">
      <c r="A56" s="131" t="s">
        <v>346</v>
      </c>
      <c r="B56" s="131" t="s">
        <v>347</v>
      </c>
      <c r="C56" s="132">
        <v>20</v>
      </c>
      <c r="D56" s="132">
        <v>20</v>
      </c>
    </row>
    <row r="57" spans="1:4" ht="26.25" customHeight="1">
      <c r="A57" s="131" t="s">
        <v>348</v>
      </c>
      <c r="B57" s="131" t="s">
        <v>349</v>
      </c>
      <c r="C57" s="132">
        <v>120</v>
      </c>
      <c r="D57" s="132">
        <v>120</v>
      </c>
    </row>
    <row r="58" spans="1:4" ht="26.25" customHeight="1">
      <c r="A58" s="131" t="s">
        <v>350</v>
      </c>
      <c r="B58" s="131" t="s">
        <v>274</v>
      </c>
      <c r="C58" s="132">
        <v>44.6</v>
      </c>
      <c r="D58" s="132">
        <v>44.6</v>
      </c>
    </row>
    <row r="59" spans="1:4" ht="26.25" customHeight="1">
      <c r="A59" s="131" t="s">
        <v>351</v>
      </c>
      <c r="B59" s="131" t="s">
        <v>352</v>
      </c>
      <c r="C59" s="132">
        <v>150</v>
      </c>
      <c r="D59" s="132">
        <v>150</v>
      </c>
    </row>
    <row r="60" spans="1:4" s="119" customFormat="1" ht="26.25" customHeight="1">
      <c r="A60" s="128" t="s">
        <v>353</v>
      </c>
      <c r="B60" s="128" t="s">
        <v>354</v>
      </c>
      <c r="C60" s="130">
        <v>453.43</v>
      </c>
      <c r="D60" s="130">
        <v>453.43</v>
      </c>
    </row>
    <row r="61" spans="1:4" ht="26.25" customHeight="1">
      <c r="A61" s="131" t="s">
        <v>355</v>
      </c>
      <c r="B61" s="131" t="s">
        <v>264</v>
      </c>
      <c r="C61" s="132">
        <v>453.43</v>
      </c>
      <c r="D61" s="132">
        <v>453.43</v>
      </c>
    </row>
    <row r="62" spans="1:4" s="119" customFormat="1" ht="26.25" customHeight="1">
      <c r="A62" s="128" t="s">
        <v>356</v>
      </c>
      <c r="B62" s="128" t="s">
        <v>357</v>
      </c>
      <c r="C62" s="130">
        <v>2050.07</v>
      </c>
      <c r="D62" s="130">
        <v>2050.07</v>
      </c>
    </row>
    <row r="63" spans="1:4" ht="26.25" customHeight="1">
      <c r="A63" s="131" t="s">
        <v>358</v>
      </c>
      <c r="B63" s="131" t="s">
        <v>264</v>
      </c>
      <c r="C63" s="132">
        <v>1076.07</v>
      </c>
      <c r="D63" s="132">
        <v>1076.07</v>
      </c>
    </row>
    <row r="64" spans="1:4" ht="26.25" customHeight="1">
      <c r="A64" s="131" t="s">
        <v>359</v>
      </c>
      <c r="B64" s="131" t="s">
        <v>266</v>
      </c>
      <c r="C64" s="132">
        <v>517</v>
      </c>
      <c r="D64" s="132">
        <v>517</v>
      </c>
    </row>
    <row r="65" spans="1:4" ht="26.25" customHeight="1">
      <c r="A65" s="131" t="s">
        <v>360</v>
      </c>
      <c r="B65" s="131" t="s">
        <v>361</v>
      </c>
      <c r="C65" s="132">
        <v>320</v>
      </c>
      <c r="D65" s="132">
        <v>320</v>
      </c>
    </row>
    <row r="66" spans="1:4" ht="26.25" customHeight="1">
      <c r="A66" s="131" t="s">
        <v>362</v>
      </c>
      <c r="B66" s="133" t="s">
        <v>363</v>
      </c>
      <c r="C66" s="132">
        <v>137</v>
      </c>
      <c r="D66" s="132">
        <v>137</v>
      </c>
    </row>
    <row r="67" spans="1:4" s="119" customFormat="1" ht="26.25" customHeight="1">
      <c r="A67" s="128" t="s">
        <v>364</v>
      </c>
      <c r="B67" s="128" t="s">
        <v>365</v>
      </c>
      <c r="C67" s="130">
        <v>4928.09</v>
      </c>
      <c r="D67" s="130">
        <v>4928.09</v>
      </c>
    </row>
    <row r="68" spans="1:4" ht="26.25" customHeight="1">
      <c r="A68" s="131" t="s">
        <v>366</v>
      </c>
      <c r="B68" s="131" t="s">
        <v>264</v>
      </c>
      <c r="C68" s="132">
        <v>749.05</v>
      </c>
      <c r="D68" s="132">
        <v>749.05</v>
      </c>
    </row>
    <row r="69" spans="1:4" ht="26.25" customHeight="1">
      <c r="A69" s="131" t="s">
        <v>367</v>
      </c>
      <c r="B69" s="131" t="s">
        <v>368</v>
      </c>
      <c r="C69" s="132">
        <v>95</v>
      </c>
      <c r="D69" s="132">
        <v>95</v>
      </c>
    </row>
    <row r="70" spans="1:4" ht="26.25" customHeight="1">
      <c r="A70" s="131" t="s">
        <v>369</v>
      </c>
      <c r="B70" s="131" t="s">
        <v>370</v>
      </c>
      <c r="C70" s="132">
        <v>288</v>
      </c>
      <c r="D70" s="132">
        <v>288</v>
      </c>
    </row>
    <row r="71" spans="1:4" ht="26.25" customHeight="1">
      <c r="A71" s="131" t="s">
        <v>371</v>
      </c>
      <c r="B71" s="131" t="s">
        <v>372</v>
      </c>
      <c r="C71" s="132">
        <v>3652.32</v>
      </c>
      <c r="D71" s="132">
        <v>3652.32</v>
      </c>
    </row>
    <row r="72" spans="1:4" ht="26.25" customHeight="1">
      <c r="A72" s="131" t="s">
        <v>373</v>
      </c>
      <c r="B72" s="131" t="s">
        <v>274</v>
      </c>
      <c r="C72" s="132">
        <v>52.62</v>
      </c>
      <c r="D72" s="132">
        <v>52.62</v>
      </c>
    </row>
    <row r="73" spans="1:4" ht="26.25" customHeight="1">
      <c r="A73" s="131" t="s">
        <v>374</v>
      </c>
      <c r="B73" s="131" t="s">
        <v>375</v>
      </c>
      <c r="C73" s="132">
        <v>91.1</v>
      </c>
      <c r="D73" s="132">
        <v>91.1</v>
      </c>
    </row>
    <row r="74" spans="1:4" s="119" customFormat="1" ht="26.25" customHeight="1">
      <c r="A74" s="128" t="s">
        <v>376</v>
      </c>
      <c r="B74" s="128" t="s">
        <v>377</v>
      </c>
      <c r="C74" s="130">
        <v>265.47</v>
      </c>
      <c r="D74" s="130">
        <v>265.47</v>
      </c>
    </row>
    <row r="75" spans="1:4" ht="26.25" customHeight="1">
      <c r="A75" s="131" t="s">
        <v>378</v>
      </c>
      <c r="B75" s="131" t="s">
        <v>264</v>
      </c>
      <c r="C75" s="132">
        <v>265.47</v>
      </c>
      <c r="D75" s="132">
        <v>265.47</v>
      </c>
    </row>
    <row r="76" spans="1:4" s="119" customFormat="1" ht="26.25" customHeight="1">
      <c r="A76" s="128" t="s">
        <v>379</v>
      </c>
      <c r="B76" s="128" t="s">
        <v>380</v>
      </c>
      <c r="C76" s="130">
        <v>2718.09</v>
      </c>
      <c r="D76" s="130">
        <v>2668.09</v>
      </c>
    </row>
    <row r="77" spans="1:4" ht="26.25" customHeight="1">
      <c r="A77" s="131" t="s">
        <v>381</v>
      </c>
      <c r="B77" s="131" t="s">
        <v>264</v>
      </c>
      <c r="C77" s="132">
        <v>1723.09</v>
      </c>
      <c r="D77" s="132">
        <v>1723.09</v>
      </c>
    </row>
    <row r="78" spans="1:4" ht="26.25" customHeight="1">
      <c r="A78" s="131" t="s">
        <v>382</v>
      </c>
      <c r="B78" s="131" t="s">
        <v>266</v>
      </c>
      <c r="C78" s="132">
        <v>469</v>
      </c>
      <c r="D78" s="132">
        <v>419</v>
      </c>
    </row>
    <row r="79" spans="1:4" ht="26.25" customHeight="1">
      <c r="A79" s="131" t="s">
        <v>383</v>
      </c>
      <c r="B79" s="131" t="s">
        <v>384</v>
      </c>
      <c r="C79" s="132">
        <v>277</v>
      </c>
      <c r="D79" s="132">
        <v>277</v>
      </c>
    </row>
    <row r="80" spans="1:4" ht="26.25" customHeight="1">
      <c r="A80" s="131" t="s">
        <v>385</v>
      </c>
      <c r="B80" s="131" t="s">
        <v>386</v>
      </c>
      <c r="C80" s="132">
        <v>112</v>
      </c>
      <c r="D80" s="132">
        <v>112</v>
      </c>
    </row>
    <row r="81" spans="1:4" ht="26.25" customHeight="1">
      <c r="A81" s="131" t="s">
        <v>387</v>
      </c>
      <c r="B81" s="131" t="s">
        <v>388</v>
      </c>
      <c r="C81" s="132">
        <v>31</v>
      </c>
      <c r="D81" s="132">
        <v>31</v>
      </c>
    </row>
    <row r="82" spans="1:4" ht="26.25" customHeight="1">
      <c r="A82" s="131" t="s">
        <v>389</v>
      </c>
      <c r="B82" s="131" t="s">
        <v>349</v>
      </c>
      <c r="C82" s="132">
        <v>56</v>
      </c>
      <c r="D82" s="132">
        <v>56</v>
      </c>
    </row>
    <row r="83" spans="1:4" ht="26.25" customHeight="1">
      <c r="A83" s="131" t="s">
        <v>390</v>
      </c>
      <c r="B83" s="134" t="s">
        <v>391</v>
      </c>
      <c r="C83" s="132">
        <v>50</v>
      </c>
      <c r="D83" s="132">
        <v>50</v>
      </c>
    </row>
    <row r="84" spans="1:4" s="119" customFormat="1" ht="26.25" customHeight="1">
      <c r="A84" s="128" t="s">
        <v>392</v>
      </c>
      <c r="B84" s="128" t="s">
        <v>393</v>
      </c>
      <c r="C84" s="130">
        <v>5145.6</v>
      </c>
      <c r="D84" s="130">
        <v>5145.6</v>
      </c>
    </row>
    <row r="85" spans="1:4" ht="26.25" customHeight="1">
      <c r="A85" s="131" t="s">
        <v>394</v>
      </c>
      <c r="B85" s="131" t="s">
        <v>264</v>
      </c>
      <c r="C85" s="132">
        <v>791.59</v>
      </c>
      <c r="D85" s="132">
        <v>791.59</v>
      </c>
    </row>
    <row r="86" spans="1:4" ht="26.25" customHeight="1">
      <c r="A86" s="131" t="s">
        <v>395</v>
      </c>
      <c r="B86" s="131" t="s">
        <v>396</v>
      </c>
      <c r="C86" s="132">
        <v>2338</v>
      </c>
      <c r="D86" s="132">
        <v>2338</v>
      </c>
    </row>
    <row r="87" spans="1:4" ht="26.25" customHeight="1">
      <c r="A87" s="131" t="s">
        <v>397</v>
      </c>
      <c r="B87" s="131" t="s">
        <v>398</v>
      </c>
      <c r="C87" s="132">
        <v>933</v>
      </c>
      <c r="D87" s="132">
        <v>933</v>
      </c>
    </row>
    <row r="88" spans="1:4" ht="26.25" customHeight="1">
      <c r="A88" s="131" t="s">
        <v>399</v>
      </c>
      <c r="B88" s="131" t="s">
        <v>274</v>
      </c>
      <c r="C88" s="132">
        <v>1018.01</v>
      </c>
      <c r="D88" s="132">
        <v>1018.01</v>
      </c>
    </row>
    <row r="89" spans="1:4" ht="30" customHeight="1">
      <c r="A89" s="131" t="s">
        <v>400</v>
      </c>
      <c r="B89" s="131" t="s">
        <v>401</v>
      </c>
      <c r="C89" s="132">
        <v>65</v>
      </c>
      <c r="D89" s="132">
        <v>65</v>
      </c>
    </row>
    <row r="90" spans="1:4" s="119" customFormat="1" ht="26.25" customHeight="1">
      <c r="A90" s="128" t="s">
        <v>402</v>
      </c>
      <c r="B90" s="128" t="s">
        <v>403</v>
      </c>
      <c r="C90" s="130">
        <v>318.45</v>
      </c>
      <c r="D90" s="130">
        <v>318.45</v>
      </c>
    </row>
    <row r="91" spans="1:4" ht="26.25" customHeight="1">
      <c r="A91" s="131" t="s">
        <v>404</v>
      </c>
      <c r="B91" s="131" t="s">
        <v>264</v>
      </c>
      <c r="C91" s="132">
        <v>278.45</v>
      </c>
      <c r="D91" s="132">
        <v>278.45</v>
      </c>
    </row>
    <row r="92" spans="1:4" ht="26.25" customHeight="1">
      <c r="A92" s="131" t="s">
        <v>405</v>
      </c>
      <c r="B92" s="131" t="s">
        <v>406</v>
      </c>
      <c r="C92" s="132">
        <v>40</v>
      </c>
      <c r="D92" s="132">
        <v>40</v>
      </c>
    </row>
    <row r="93" spans="1:4" s="119" customFormat="1" ht="26.25" customHeight="1">
      <c r="A93" s="128" t="s">
        <v>407</v>
      </c>
      <c r="B93" s="128" t="s">
        <v>408</v>
      </c>
      <c r="C93" s="130">
        <v>523.22</v>
      </c>
      <c r="D93" s="130">
        <v>523.22</v>
      </c>
    </row>
    <row r="94" spans="1:4" ht="26.25" customHeight="1">
      <c r="A94" s="131" t="s">
        <v>409</v>
      </c>
      <c r="B94" s="131" t="s">
        <v>264</v>
      </c>
      <c r="C94" s="132">
        <v>342.22</v>
      </c>
      <c r="D94" s="132">
        <v>342.22</v>
      </c>
    </row>
    <row r="95" spans="1:4" ht="26.25" customHeight="1">
      <c r="A95" s="131" t="s">
        <v>410</v>
      </c>
      <c r="B95" s="131" t="s">
        <v>411</v>
      </c>
      <c r="C95" s="132">
        <v>181</v>
      </c>
      <c r="D95" s="132">
        <v>181</v>
      </c>
    </row>
    <row r="96" spans="1:4" s="119" customFormat="1" ht="26.25" customHeight="1">
      <c r="A96" s="128" t="s">
        <v>412</v>
      </c>
      <c r="B96" s="128" t="s">
        <v>413</v>
      </c>
      <c r="C96" s="130">
        <v>756.3</v>
      </c>
      <c r="D96" s="130">
        <v>756.3</v>
      </c>
    </row>
    <row r="97" spans="1:4" ht="26.25" customHeight="1">
      <c r="A97" s="131" t="s">
        <v>414</v>
      </c>
      <c r="B97" s="131" t="s">
        <v>264</v>
      </c>
      <c r="C97" s="132">
        <v>687.3</v>
      </c>
      <c r="D97" s="132">
        <v>687.3</v>
      </c>
    </row>
    <row r="98" spans="1:4" ht="26.25" customHeight="1">
      <c r="A98" s="131" t="s">
        <v>415</v>
      </c>
      <c r="B98" s="131" t="s">
        <v>266</v>
      </c>
      <c r="C98" s="132">
        <v>41</v>
      </c>
      <c r="D98" s="132">
        <v>41</v>
      </c>
    </row>
    <row r="99" spans="1:4" ht="26.25" customHeight="1">
      <c r="A99" s="131" t="s">
        <v>416</v>
      </c>
      <c r="B99" s="131" t="s">
        <v>287</v>
      </c>
      <c r="C99" s="132">
        <v>16</v>
      </c>
      <c r="D99" s="132">
        <v>16</v>
      </c>
    </row>
    <row r="100" spans="1:4" ht="26.25" customHeight="1">
      <c r="A100" s="131" t="s">
        <v>417</v>
      </c>
      <c r="B100" s="131" t="s">
        <v>418</v>
      </c>
      <c r="C100" s="132">
        <v>12</v>
      </c>
      <c r="D100" s="132">
        <v>12</v>
      </c>
    </row>
    <row r="101" spans="1:4" s="119" customFormat="1" ht="26.25" customHeight="1">
      <c r="A101" s="128" t="s">
        <v>419</v>
      </c>
      <c r="B101" s="128" t="s">
        <v>420</v>
      </c>
      <c r="C101" s="130">
        <v>1391.41</v>
      </c>
      <c r="D101" s="130">
        <v>1391.41</v>
      </c>
    </row>
    <row r="102" spans="1:4" ht="26.25" customHeight="1">
      <c r="A102" s="131" t="s">
        <v>421</v>
      </c>
      <c r="B102" s="131" t="s">
        <v>264</v>
      </c>
      <c r="C102" s="132">
        <v>892.46</v>
      </c>
      <c r="D102" s="132">
        <v>892.46</v>
      </c>
    </row>
    <row r="103" spans="1:4" ht="26.25" customHeight="1">
      <c r="A103" s="131" t="s">
        <v>422</v>
      </c>
      <c r="B103" s="131" t="s">
        <v>266</v>
      </c>
      <c r="C103" s="132">
        <v>64</v>
      </c>
      <c r="D103" s="132">
        <v>64</v>
      </c>
    </row>
    <row r="104" spans="1:4" ht="26.25" customHeight="1">
      <c r="A104" s="131" t="s">
        <v>423</v>
      </c>
      <c r="B104" s="131" t="s">
        <v>274</v>
      </c>
      <c r="C104" s="132">
        <v>206.71</v>
      </c>
      <c r="D104" s="132">
        <v>206.71</v>
      </c>
    </row>
    <row r="105" spans="1:4" ht="26.25" customHeight="1">
      <c r="A105" s="131" t="s">
        <v>424</v>
      </c>
      <c r="B105" s="131" t="s">
        <v>425</v>
      </c>
      <c r="C105" s="132">
        <v>228.24</v>
      </c>
      <c r="D105" s="132">
        <v>228.24</v>
      </c>
    </row>
    <row r="106" spans="1:4" s="119" customFormat="1" ht="26.25" customHeight="1">
      <c r="A106" s="128" t="s">
        <v>426</v>
      </c>
      <c r="B106" s="128" t="s">
        <v>427</v>
      </c>
      <c r="C106" s="130">
        <v>1416.5</v>
      </c>
      <c r="D106" s="130">
        <v>1416.5</v>
      </c>
    </row>
    <row r="107" spans="1:4" ht="26.25" customHeight="1">
      <c r="A107" s="131" t="s">
        <v>428</v>
      </c>
      <c r="B107" s="131" t="s">
        <v>264</v>
      </c>
      <c r="C107" s="132">
        <v>740.95</v>
      </c>
      <c r="D107" s="132">
        <v>740.95</v>
      </c>
    </row>
    <row r="108" spans="1:4" ht="26.25" customHeight="1">
      <c r="A108" s="131" t="s">
        <v>429</v>
      </c>
      <c r="B108" s="131" t="s">
        <v>268</v>
      </c>
      <c r="C108" s="132">
        <v>16</v>
      </c>
      <c r="D108" s="132">
        <v>16</v>
      </c>
    </row>
    <row r="109" spans="1:4" ht="26.25" customHeight="1">
      <c r="A109" s="131" t="s">
        <v>430</v>
      </c>
      <c r="B109" s="131" t="s">
        <v>431</v>
      </c>
      <c r="C109" s="132">
        <v>631</v>
      </c>
      <c r="D109" s="132">
        <v>631</v>
      </c>
    </row>
    <row r="110" spans="1:4" ht="26.25" customHeight="1">
      <c r="A110" s="131" t="s">
        <v>432</v>
      </c>
      <c r="B110" s="131" t="s">
        <v>274</v>
      </c>
      <c r="C110" s="132">
        <v>28.55</v>
      </c>
      <c r="D110" s="132">
        <v>28.55</v>
      </c>
    </row>
    <row r="111" spans="1:4" s="119" customFormat="1" ht="26.25" customHeight="1">
      <c r="A111" s="128" t="s">
        <v>433</v>
      </c>
      <c r="B111" s="128" t="s">
        <v>434</v>
      </c>
      <c r="C111" s="130">
        <v>2033.62</v>
      </c>
      <c r="D111" s="130">
        <v>2033.62</v>
      </c>
    </row>
    <row r="112" spans="1:4" ht="26.25" customHeight="1">
      <c r="A112" s="131" t="s">
        <v>435</v>
      </c>
      <c r="B112" s="131" t="s">
        <v>264</v>
      </c>
      <c r="C112" s="132">
        <v>955.62</v>
      </c>
      <c r="D112" s="132">
        <v>955.62</v>
      </c>
    </row>
    <row r="113" spans="1:4" ht="26.25" customHeight="1">
      <c r="A113" s="131" t="s">
        <v>436</v>
      </c>
      <c r="B113" s="131" t="s">
        <v>266</v>
      </c>
      <c r="C113" s="132">
        <v>505</v>
      </c>
      <c r="D113" s="132">
        <v>505</v>
      </c>
    </row>
    <row r="114" spans="1:4" ht="26.25" customHeight="1">
      <c r="A114" s="131" t="s">
        <v>437</v>
      </c>
      <c r="B114" s="131" t="s">
        <v>438</v>
      </c>
      <c r="C114" s="132">
        <v>573</v>
      </c>
      <c r="D114" s="132">
        <v>573</v>
      </c>
    </row>
    <row r="115" spans="1:4" s="119" customFormat="1" ht="26.25" customHeight="1">
      <c r="A115" s="128" t="s">
        <v>439</v>
      </c>
      <c r="B115" s="128" t="s">
        <v>440</v>
      </c>
      <c r="C115" s="130">
        <v>1299.96</v>
      </c>
      <c r="D115" s="130">
        <v>1299.96</v>
      </c>
    </row>
    <row r="116" spans="1:4" ht="26.25" customHeight="1">
      <c r="A116" s="131" t="s">
        <v>441</v>
      </c>
      <c r="B116" s="131" t="s">
        <v>264</v>
      </c>
      <c r="C116" s="132">
        <v>536.96</v>
      </c>
      <c r="D116" s="132">
        <v>536.96</v>
      </c>
    </row>
    <row r="117" spans="1:4" ht="26.25" customHeight="1">
      <c r="A117" s="131" t="s">
        <v>442</v>
      </c>
      <c r="B117" s="131" t="s">
        <v>266</v>
      </c>
      <c r="C117" s="132">
        <v>295</v>
      </c>
      <c r="D117" s="132">
        <v>295</v>
      </c>
    </row>
    <row r="118" spans="1:4" ht="26.25" customHeight="1">
      <c r="A118" s="131" t="s">
        <v>443</v>
      </c>
      <c r="B118" s="131" t="s">
        <v>274</v>
      </c>
      <c r="C118" s="132">
        <v>218</v>
      </c>
      <c r="D118" s="132">
        <v>218</v>
      </c>
    </row>
    <row r="119" spans="1:4" ht="26.25" customHeight="1">
      <c r="A119" s="131" t="s">
        <v>444</v>
      </c>
      <c r="B119" s="134" t="s">
        <v>445</v>
      </c>
      <c r="C119" s="132">
        <v>250</v>
      </c>
      <c r="D119" s="132">
        <v>250</v>
      </c>
    </row>
    <row r="120" spans="1:4" s="119" customFormat="1" ht="26.25" customHeight="1">
      <c r="A120" s="128" t="s">
        <v>446</v>
      </c>
      <c r="B120" s="128" t="s">
        <v>447</v>
      </c>
      <c r="C120" s="130">
        <v>315.22</v>
      </c>
      <c r="D120" s="130">
        <v>315.22</v>
      </c>
    </row>
    <row r="121" spans="1:4" ht="26.25" customHeight="1">
      <c r="A121" s="131" t="s">
        <v>448</v>
      </c>
      <c r="B121" s="131" t="s">
        <v>264</v>
      </c>
      <c r="C121" s="132">
        <v>210.22</v>
      </c>
      <c r="D121" s="132">
        <v>210.22</v>
      </c>
    </row>
    <row r="122" spans="1:4" ht="26.25" customHeight="1">
      <c r="A122" s="131" t="s">
        <v>449</v>
      </c>
      <c r="B122" s="131" t="s">
        <v>266</v>
      </c>
      <c r="C122" s="132">
        <v>102</v>
      </c>
      <c r="D122" s="132">
        <v>102</v>
      </c>
    </row>
    <row r="123" spans="1:4" ht="26.25" customHeight="1">
      <c r="A123" s="131" t="s">
        <v>450</v>
      </c>
      <c r="B123" s="131" t="s">
        <v>451</v>
      </c>
      <c r="C123" s="132">
        <v>3</v>
      </c>
      <c r="D123" s="132">
        <v>3</v>
      </c>
    </row>
    <row r="124" spans="1:4" s="119" customFormat="1" ht="26.25" customHeight="1">
      <c r="A124" s="128" t="s">
        <v>452</v>
      </c>
      <c r="B124" s="128" t="s">
        <v>453</v>
      </c>
      <c r="C124" s="130">
        <v>3610.1</v>
      </c>
      <c r="D124" s="130">
        <v>3610.1</v>
      </c>
    </row>
    <row r="125" spans="1:4" ht="26.25" customHeight="1">
      <c r="A125" s="131" t="s">
        <v>454</v>
      </c>
      <c r="B125" s="131" t="s">
        <v>264</v>
      </c>
      <c r="C125" s="132">
        <v>2872.5</v>
      </c>
      <c r="D125" s="132">
        <v>2872.5</v>
      </c>
    </row>
    <row r="126" spans="1:4" ht="26.25" customHeight="1">
      <c r="A126" s="131" t="s">
        <v>455</v>
      </c>
      <c r="B126" s="131" t="s">
        <v>266</v>
      </c>
      <c r="C126" s="132">
        <v>402.6</v>
      </c>
      <c r="D126" s="132">
        <v>402.6</v>
      </c>
    </row>
    <row r="127" spans="1:4" ht="26.25" customHeight="1">
      <c r="A127" s="131" t="s">
        <v>456</v>
      </c>
      <c r="B127" s="131" t="s">
        <v>274</v>
      </c>
      <c r="C127" s="132">
        <v>52</v>
      </c>
      <c r="D127" s="132">
        <v>52</v>
      </c>
    </row>
    <row r="128" spans="1:4" ht="26.25" customHeight="1">
      <c r="A128" s="131" t="s">
        <v>457</v>
      </c>
      <c r="B128" s="131" t="s">
        <v>458</v>
      </c>
      <c r="C128" s="132">
        <v>283</v>
      </c>
      <c r="D128" s="132">
        <v>283</v>
      </c>
    </row>
    <row r="129" spans="1:4" s="119" customFormat="1" ht="26.25" customHeight="1">
      <c r="A129" s="128" t="s">
        <v>459</v>
      </c>
      <c r="B129" s="128" t="s">
        <v>460</v>
      </c>
      <c r="C129" s="130">
        <v>29257.86</v>
      </c>
      <c r="D129" s="130">
        <v>28909.86</v>
      </c>
    </row>
    <row r="130" spans="1:4" ht="26.25" customHeight="1">
      <c r="A130" s="131" t="s">
        <v>461</v>
      </c>
      <c r="B130" s="131" t="s">
        <v>462</v>
      </c>
      <c r="C130" s="132">
        <v>29257.86</v>
      </c>
      <c r="D130" s="132">
        <v>28909.86</v>
      </c>
    </row>
    <row r="131" spans="1:4" s="119" customFormat="1" ht="26.25" customHeight="1">
      <c r="A131" s="128" t="s">
        <v>463</v>
      </c>
      <c r="B131" s="128" t="s">
        <v>47</v>
      </c>
      <c r="C131" s="130">
        <v>2023</v>
      </c>
      <c r="D131" s="130">
        <v>1780</v>
      </c>
    </row>
    <row r="132" spans="1:4" s="119" customFormat="1" ht="26.25" customHeight="1">
      <c r="A132" s="128" t="s">
        <v>464</v>
      </c>
      <c r="B132" s="128" t="s">
        <v>465</v>
      </c>
      <c r="C132" s="130">
        <v>1881</v>
      </c>
      <c r="D132" s="130">
        <v>1638</v>
      </c>
    </row>
    <row r="133" spans="1:4" ht="26.25" customHeight="1">
      <c r="A133" s="131" t="s">
        <v>466</v>
      </c>
      <c r="B133" s="131" t="s">
        <v>467</v>
      </c>
      <c r="C133" s="132">
        <v>1338</v>
      </c>
      <c r="D133" s="132">
        <v>1338</v>
      </c>
    </row>
    <row r="134" spans="1:4" ht="26.25" customHeight="1">
      <c r="A134" s="131" t="s">
        <v>468</v>
      </c>
      <c r="B134" s="131" t="s">
        <v>469</v>
      </c>
      <c r="C134" s="132">
        <v>543</v>
      </c>
      <c r="D134" s="132">
        <v>300</v>
      </c>
    </row>
    <row r="135" spans="1:4" s="119" customFormat="1" ht="26.25" customHeight="1">
      <c r="A135" s="128" t="s">
        <v>470</v>
      </c>
      <c r="B135" s="128" t="s">
        <v>471</v>
      </c>
      <c r="C135" s="130">
        <v>142</v>
      </c>
      <c r="D135" s="130">
        <v>142</v>
      </c>
    </row>
    <row r="136" spans="1:4" ht="26.25" customHeight="1">
      <c r="A136" s="131" t="s">
        <v>472</v>
      </c>
      <c r="B136" s="131" t="s">
        <v>473</v>
      </c>
      <c r="C136" s="132">
        <v>142</v>
      </c>
      <c r="D136" s="132">
        <v>142</v>
      </c>
    </row>
    <row r="137" spans="1:4" s="119" customFormat="1" ht="26.25" customHeight="1">
      <c r="A137" s="128" t="s">
        <v>474</v>
      </c>
      <c r="B137" s="128" t="s">
        <v>48</v>
      </c>
      <c r="C137" s="130">
        <v>55262.7</v>
      </c>
      <c r="D137" s="130">
        <v>48734.7</v>
      </c>
    </row>
    <row r="138" spans="1:4" s="119" customFormat="1" ht="26.25" customHeight="1">
      <c r="A138" s="128" t="s">
        <v>475</v>
      </c>
      <c r="B138" s="128" t="s">
        <v>476</v>
      </c>
      <c r="C138" s="130">
        <v>3758.4</v>
      </c>
      <c r="D138" s="130">
        <v>3758.4</v>
      </c>
    </row>
    <row r="139" spans="1:4" ht="26.25" customHeight="1">
      <c r="A139" s="131" t="s">
        <v>477</v>
      </c>
      <c r="B139" s="131" t="s">
        <v>478</v>
      </c>
      <c r="C139" s="132">
        <v>3561.4</v>
      </c>
      <c r="D139" s="132">
        <v>3561.4</v>
      </c>
    </row>
    <row r="140" spans="1:4" ht="26.25" customHeight="1">
      <c r="A140" s="131" t="s">
        <v>479</v>
      </c>
      <c r="B140" s="131" t="s">
        <v>480</v>
      </c>
      <c r="C140" s="132">
        <v>197</v>
      </c>
      <c r="D140" s="132">
        <v>197</v>
      </c>
    </row>
    <row r="141" spans="1:4" s="119" customFormat="1" ht="26.25" customHeight="1">
      <c r="A141" s="128" t="s">
        <v>481</v>
      </c>
      <c r="B141" s="128" t="s">
        <v>482</v>
      </c>
      <c r="C141" s="130">
        <v>48943.73</v>
      </c>
      <c r="D141" s="130">
        <v>43219.73</v>
      </c>
    </row>
    <row r="142" spans="1:4" ht="26.25" customHeight="1">
      <c r="A142" s="131" t="s">
        <v>483</v>
      </c>
      <c r="B142" s="131" t="s">
        <v>264</v>
      </c>
      <c r="C142" s="132">
        <v>34674.73</v>
      </c>
      <c r="D142" s="132">
        <v>34674.73</v>
      </c>
    </row>
    <row r="143" spans="1:4" ht="26.25" customHeight="1">
      <c r="A143" s="131" t="s">
        <v>484</v>
      </c>
      <c r="B143" s="131" t="s">
        <v>485</v>
      </c>
      <c r="C143" s="132">
        <v>1291</v>
      </c>
      <c r="D143" s="132">
        <v>1291</v>
      </c>
    </row>
    <row r="144" spans="1:4" ht="26.25" customHeight="1">
      <c r="A144" s="131" t="s">
        <v>486</v>
      </c>
      <c r="B144" s="131" t="s">
        <v>487</v>
      </c>
      <c r="C144" s="132">
        <v>267</v>
      </c>
      <c r="D144" s="132">
        <v>267</v>
      </c>
    </row>
    <row r="145" spans="1:4" ht="26.25" customHeight="1">
      <c r="A145" s="131" t="s">
        <v>488</v>
      </c>
      <c r="B145" s="131" t="s">
        <v>489</v>
      </c>
      <c r="C145" s="132">
        <v>172</v>
      </c>
      <c r="D145" s="132">
        <v>172</v>
      </c>
    </row>
    <row r="146" spans="1:4" ht="26.25" customHeight="1">
      <c r="A146" s="131" t="s">
        <v>490</v>
      </c>
      <c r="B146" s="131" t="s">
        <v>491</v>
      </c>
      <c r="C146" s="132">
        <v>208</v>
      </c>
      <c r="D146" s="132">
        <v>208</v>
      </c>
    </row>
    <row r="147" spans="1:4" ht="26.25" customHeight="1">
      <c r="A147" s="131" t="s">
        <v>492</v>
      </c>
      <c r="B147" s="131" t="s">
        <v>493</v>
      </c>
      <c r="C147" s="132">
        <v>247</v>
      </c>
      <c r="D147" s="132">
        <v>132</v>
      </c>
    </row>
    <row r="148" spans="1:4" ht="26.25" customHeight="1">
      <c r="A148" s="131" t="s">
        <v>494</v>
      </c>
      <c r="B148" s="131" t="s">
        <v>495</v>
      </c>
      <c r="C148" s="132">
        <v>5361</v>
      </c>
      <c r="D148" s="132">
        <v>5361</v>
      </c>
    </row>
    <row r="149" spans="1:4" ht="26.25" customHeight="1">
      <c r="A149" s="131" t="s">
        <v>496</v>
      </c>
      <c r="B149" s="131" t="s">
        <v>497</v>
      </c>
      <c r="C149" s="132">
        <v>203</v>
      </c>
      <c r="D149" s="132">
        <v>203</v>
      </c>
    </row>
    <row r="150" spans="1:4" ht="26.25" customHeight="1">
      <c r="A150" s="131" t="s">
        <v>498</v>
      </c>
      <c r="B150" s="131" t="s">
        <v>499</v>
      </c>
      <c r="C150" s="132">
        <v>6520</v>
      </c>
      <c r="D150" s="132">
        <v>911</v>
      </c>
    </row>
    <row r="151" spans="1:4" s="119" customFormat="1" ht="26.25" customHeight="1">
      <c r="A151" s="128" t="s">
        <v>500</v>
      </c>
      <c r="B151" s="128" t="s">
        <v>501</v>
      </c>
      <c r="C151" s="130">
        <v>51</v>
      </c>
      <c r="D151" s="130">
        <v>51</v>
      </c>
    </row>
    <row r="152" spans="1:4" ht="26.25" customHeight="1">
      <c r="A152" s="131" t="s">
        <v>502</v>
      </c>
      <c r="B152" s="131" t="s">
        <v>264</v>
      </c>
      <c r="C152" s="132">
        <v>40</v>
      </c>
      <c r="D152" s="132">
        <v>40</v>
      </c>
    </row>
    <row r="153" spans="1:4" ht="26.25" customHeight="1">
      <c r="A153" s="131" t="s">
        <v>503</v>
      </c>
      <c r="B153" s="131" t="s">
        <v>504</v>
      </c>
      <c r="C153" s="132">
        <v>11</v>
      </c>
      <c r="D153" s="132">
        <v>11</v>
      </c>
    </row>
    <row r="154" spans="1:4" s="119" customFormat="1" ht="26.25" customHeight="1">
      <c r="A154" s="128" t="s">
        <v>505</v>
      </c>
      <c r="B154" s="128" t="s">
        <v>506</v>
      </c>
      <c r="C154" s="130">
        <v>28</v>
      </c>
      <c r="D154" s="130">
        <v>28</v>
      </c>
    </row>
    <row r="155" spans="1:4" ht="26.25" customHeight="1">
      <c r="A155" s="131" t="s">
        <v>507</v>
      </c>
      <c r="B155" s="131" t="s">
        <v>266</v>
      </c>
      <c r="C155" s="132">
        <v>28</v>
      </c>
      <c r="D155" s="132">
        <v>28</v>
      </c>
    </row>
    <row r="156" spans="1:4" ht="26.25" customHeight="1" hidden="1">
      <c r="A156" s="131" t="s">
        <v>508</v>
      </c>
      <c r="B156" s="131" t="s">
        <v>509</v>
      </c>
      <c r="C156" s="132">
        <v>0</v>
      </c>
      <c r="D156" s="132">
        <v>0</v>
      </c>
    </row>
    <row r="157" spans="1:4" s="119" customFormat="1" ht="26.25" customHeight="1">
      <c r="A157" s="128" t="s">
        <v>510</v>
      </c>
      <c r="B157" s="128" t="s">
        <v>511</v>
      </c>
      <c r="C157" s="130">
        <v>33</v>
      </c>
      <c r="D157" s="130">
        <v>33</v>
      </c>
    </row>
    <row r="158" spans="1:4" ht="26.25" customHeight="1">
      <c r="A158" s="131" t="s">
        <v>512</v>
      </c>
      <c r="B158" s="131" t="s">
        <v>266</v>
      </c>
      <c r="C158" s="132">
        <v>33</v>
      </c>
      <c r="D158" s="132">
        <v>33</v>
      </c>
    </row>
    <row r="159" spans="1:4" s="119" customFormat="1" ht="26.25" customHeight="1">
      <c r="A159" s="128" t="s">
        <v>513</v>
      </c>
      <c r="B159" s="128" t="s">
        <v>514</v>
      </c>
      <c r="C159" s="130">
        <v>2423.57</v>
      </c>
      <c r="D159" s="130">
        <v>1619.57</v>
      </c>
    </row>
    <row r="160" spans="1:4" ht="26.25" customHeight="1">
      <c r="A160" s="131" t="s">
        <v>515</v>
      </c>
      <c r="B160" s="131" t="s">
        <v>264</v>
      </c>
      <c r="C160" s="132">
        <v>1041.57</v>
      </c>
      <c r="D160" s="132">
        <v>1041.57</v>
      </c>
    </row>
    <row r="161" spans="1:4" ht="26.25" customHeight="1">
      <c r="A161" s="131" t="s">
        <v>516</v>
      </c>
      <c r="B161" s="133" t="s">
        <v>517</v>
      </c>
      <c r="C161" s="132">
        <v>66</v>
      </c>
      <c r="D161" s="132">
        <v>0</v>
      </c>
    </row>
    <row r="162" spans="1:4" ht="26.25" customHeight="1">
      <c r="A162" s="131" t="s">
        <v>518</v>
      </c>
      <c r="B162" s="131" t="s">
        <v>519</v>
      </c>
      <c r="C162" s="132">
        <v>1316</v>
      </c>
      <c r="D162" s="132">
        <v>578</v>
      </c>
    </row>
    <row r="163" spans="1:4" s="119" customFormat="1" ht="26.25" customHeight="1">
      <c r="A163" s="128" t="s">
        <v>520</v>
      </c>
      <c r="B163" s="128" t="s">
        <v>521</v>
      </c>
      <c r="C163" s="130">
        <v>25</v>
      </c>
      <c r="D163" s="130">
        <v>25</v>
      </c>
    </row>
    <row r="164" spans="1:4" ht="26.25" customHeight="1">
      <c r="A164" s="131" t="s">
        <v>522</v>
      </c>
      <c r="B164" s="131" t="s">
        <v>523</v>
      </c>
      <c r="C164" s="132">
        <v>25</v>
      </c>
      <c r="D164" s="132">
        <v>25</v>
      </c>
    </row>
    <row r="165" spans="1:4" s="119" customFormat="1" ht="26.25" customHeight="1">
      <c r="A165" s="128" t="s">
        <v>524</v>
      </c>
      <c r="B165" s="128" t="s">
        <v>49</v>
      </c>
      <c r="C165" s="130">
        <v>93162</v>
      </c>
      <c r="D165" s="130">
        <v>83390</v>
      </c>
    </row>
    <row r="166" spans="1:4" s="119" customFormat="1" ht="26.25" customHeight="1">
      <c r="A166" s="128" t="s">
        <v>525</v>
      </c>
      <c r="B166" s="128" t="s">
        <v>526</v>
      </c>
      <c r="C166" s="130">
        <v>1830.41</v>
      </c>
      <c r="D166" s="130">
        <v>1830.41</v>
      </c>
    </row>
    <row r="167" spans="1:4" ht="26.25" customHeight="1">
      <c r="A167" s="131" t="s">
        <v>527</v>
      </c>
      <c r="B167" s="131" t="s">
        <v>264</v>
      </c>
      <c r="C167" s="132">
        <v>994.82</v>
      </c>
      <c r="D167" s="132">
        <v>994.82</v>
      </c>
    </row>
    <row r="168" spans="1:4" ht="26.25" customHeight="1">
      <c r="A168" s="131" t="s">
        <v>528</v>
      </c>
      <c r="B168" s="134" t="s">
        <v>266</v>
      </c>
      <c r="C168" s="132">
        <v>50</v>
      </c>
      <c r="D168" s="132">
        <v>50</v>
      </c>
    </row>
    <row r="169" spans="1:4" ht="26.25" customHeight="1">
      <c r="A169" s="131" t="s">
        <v>529</v>
      </c>
      <c r="B169" s="131" t="s">
        <v>530</v>
      </c>
      <c r="C169" s="132">
        <v>785.59</v>
      </c>
      <c r="D169" s="132">
        <v>785.59</v>
      </c>
    </row>
    <row r="170" spans="1:4" s="119" customFormat="1" ht="26.25" customHeight="1">
      <c r="A170" s="128" t="s">
        <v>531</v>
      </c>
      <c r="B170" s="128" t="s">
        <v>532</v>
      </c>
      <c r="C170" s="130">
        <v>52962.73</v>
      </c>
      <c r="D170" s="130">
        <v>44169.73</v>
      </c>
    </row>
    <row r="171" spans="1:4" ht="26.25" customHeight="1">
      <c r="A171" s="131" t="s">
        <v>533</v>
      </c>
      <c r="B171" s="131" t="s">
        <v>534</v>
      </c>
      <c r="C171" s="132">
        <v>10134.77</v>
      </c>
      <c r="D171" s="132">
        <v>3574.77</v>
      </c>
    </row>
    <row r="172" spans="1:4" ht="26.25" customHeight="1">
      <c r="A172" s="131" t="s">
        <v>535</v>
      </c>
      <c r="B172" s="131" t="s">
        <v>536</v>
      </c>
      <c r="C172" s="132">
        <v>9086.2</v>
      </c>
      <c r="D172" s="132">
        <v>8487.2</v>
      </c>
    </row>
    <row r="173" spans="1:4" ht="26.25" customHeight="1">
      <c r="A173" s="131" t="s">
        <v>537</v>
      </c>
      <c r="B173" s="131" t="s">
        <v>538</v>
      </c>
      <c r="C173" s="132">
        <v>6387</v>
      </c>
      <c r="D173" s="132">
        <v>6332</v>
      </c>
    </row>
    <row r="174" spans="1:4" ht="26.25" customHeight="1">
      <c r="A174" s="131" t="s">
        <v>539</v>
      </c>
      <c r="B174" s="131" t="s">
        <v>540</v>
      </c>
      <c r="C174" s="132">
        <v>9366.76</v>
      </c>
      <c r="D174" s="132">
        <v>9240.76</v>
      </c>
    </row>
    <row r="175" spans="1:4" ht="26.25" customHeight="1">
      <c r="A175" s="131" t="s">
        <v>541</v>
      </c>
      <c r="B175" s="131" t="s">
        <v>542</v>
      </c>
      <c r="C175" s="132">
        <v>1200</v>
      </c>
      <c r="D175" s="132">
        <v>1200</v>
      </c>
    </row>
    <row r="176" spans="1:4" ht="26.25" customHeight="1">
      <c r="A176" s="131" t="s">
        <v>543</v>
      </c>
      <c r="B176" s="131" t="s">
        <v>544</v>
      </c>
      <c r="C176" s="132">
        <v>16788</v>
      </c>
      <c r="D176" s="132">
        <v>15335</v>
      </c>
    </row>
    <row r="177" spans="1:4" s="119" customFormat="1" ht="26.25" customHeight="1">
      <c r="A177" s="128" t="s">
        <v>545</v>
      </c>
      <c r="B177" s="128" t="s">
        <v>546</v>
      </c>
      <c r="C177" s="130">
        <v>16138.98</v>
      </c>
      <c r="D177" s="130">
        <v>15339.98</v>
      </c>
    </row>
    <row r="178" spans="1:4" ht="26.25" customHeight="1">
      <c r="A178" s="131" t="s">
        <v>547</v>
      </c>
      <c r="B178" s="134" t="s">
        <v>548</v>
      </c>
      <c r="C178" s="132">
        <v>799</v>
      </c>
      <c r="D178" s="132">
        <v>0</v>
      </c>
    </row>
    <row r="179" spans="1:4" ht="26.25" customHeight="1">
      <c r="A179" s="131" t="s">
        <v>549</v>
      </c>
      <c r="B179" s="131" t="s">
        <v>550</v>
      </c>
      <c r="C179" s="132">
        <v>1519.09</v>
      </c>
      <c r="D179" s="132">
        <v>1519.09</v>
      </c>
    </row>
    <row r="180" spans="1:4" ht="26.25" customHeight="1">
      <c r="A180" s="131" t="s">
        <v>551</v>
      </c>
      <c r="B180" s="131" t="s">
        <v>552</v>
      </c>
      <c r="C180" s="132">
        <v>432</v>
      </c>
      <c r="D180" s="132">
        <v>432</v>
      </c>
    </row>
    <row r="181" spans="1:4" ht="26.25" customHeight="1">
      <c r="A181" s="131" t="s">
        <v>553</v>
      </c>
      <c r="B181" s="131" t="s">
        <v>554</v>
      </c>
      <c r="C181" s="132">
        <v>10657.89</v>
      </c>
      <c r="D181" s="132">
        <v>10657.89</v>
      </c>
    </row>
    <row r="182" spans="1:4" ht="26.25" customHeight="1">
      <c r="A182" s="131" t="s">
        <v>555</v>
      </c>
      <c r="B182" s="131" t="s">
        <v>556</v>
      </c>
      <c r="C182" s="132">
        <v>2731</v>
      </c>
      <c r="D182" s="132">
        <v>2731</v>
      </c>
    </row>
    <row r="183" spans="1:4" s="119" customFormat="1" ht="26.25" customHeight="1">
      <c r="A183" s="128" t="s">
        <v>557</v>
      </c>
      <c r="B183" s="128" t="s">
        <v>558</v>
      </c>
      <c r="C183" s="130">
        <v>114.42</v>
      </c>
      <c r="D183" s="130">
        <v>114.42</v>
      </c>
    </row>
    <row r="184" spans="1:4" ht="26.25" customHeight="1">
      <c r="A184" s="131" t="s">
        <v>559</v>
      </c>
      <c r="B184" s="131" t="s">
        <v>560</v>
      </c>
      <c r="C184" s="132">
        <v>59.42</v>
      </c>
      <c r="D184" s="132">
        <v>59.42</v>
      </c>
    </row>
    <row r="185" spans="1:4" ht="26.25" customHeight="1">
      <c r="A185" s="131" t="s">
        <v>561</v>
      </c>
      <c r="B185" s="131" t="s">
        <v>562</v>
      </c>
      <c r="C185" s="132">
        <v>55</v>
      </c>
      <c r="D185" s="132">
        <v>55</v>
      </c>
    </row>
    <row r="186" spans="1:4" s="119" customFormat="1" ht="26.25" customHeight="1">
      <c r="A186" s="128" t="s">
        <v>563</v>
      </c>
      <c r="B186" s="128" t="s">
        <v>564</v>
      </c>
      <c r="C186" s="130">
        <v>364.6</v>
      </c>
      <c r="D186" s="130">
        <v>364.6</v>
      </c>
    </row>
    <row r="187" spans="1:4" ht="26.25" customHeight="1">
      <c r="A187" s="131" t="s">
        <v>565</v>
      </c>
      <c r="B187" s="131" t="s">
        <v>566</v>
      </c>
      <c r="C187" s="132">
        <v>364.6</v>
      </c>
      <c r="D187" s="132">
        <v>364.6</v>
      </c>
    </row>
    <row r="188" spans="1:4" s="119" customFormat="1" ht="26.25" customHeight="1">
      <c r="A188" s="128" t="s">
        <v>567</v>
      </c>
      <c r="B188" s="128" t="s">
        <v>568</v>
      </c>
      <c r="C188" s="130">
        <v>649.3</v>
      </c>
      <c r="D188" s="130">
        <v>469.3</v>
      </c>
    </row>
    <row r="189" spans="1:4" ht="26.25" customHeight="1">
      <c r="A189" s="131" t="s">
        <v>569</v>
      </c>
      <c r="B189" s="131" t="s">
        <v>570</v>
      </c>
      <c r="C189" s="132">
        <v>649.3</v>
      </c>
      <c r="D189" s="132">
        <v>469.3</v>
      </c>
    </row>
    <row r="190" spans="1:4" s="119" customFormat="1" ht="26.25" customHeight="1">
      <c r="A190" s="128" t="s">
        <v>571</v>
      </c>
      <c r="B190" s="128" t="s">
        <v>572</v>
      </c>
      <c r="C190" s="130">
        <v>2713.56</v>
      </c>
      <c r="D190" s="130">
        <v>2713.56</v>
      </c>
    </row>
    <row r="191" spans="1:4" ht="26.25" customHeight="1">
      <c r="A191" s="131" t="s">
        <v>573</v>
      </c>
      <c r="B191" s="131" t="s">
        <v>574</v>
      </c>
      <c r="C191" s="132">
        <v>1032.96</v>
      </c>
      <c r="D191" s="132">
        <v>1032.96</v>
      </c>
    </row>
    <row r="192" spans="1:4" ht="26.25" customHeight="1">
      <c r="A192" s="131" t="s">
        <v>575</v>
      </c>
      <c r="B192" s="131" t="s">
        <v>576</v>
      </c>
      <c r="C192" s="132">
        <v>1110.6</v>
      </c>
      <c r="D192" s="132">
        <v>1110.6</v>
      </c>
    </row>
    <row r="193" spans="1:4" ht="26.25" customHeight="1">
      <c r="A193" s="131" t="s">
        <v>577</v>
      </c>
      <c r="B193" s="131" t="s">
        <v>578</v>
      </c>
      <c r="C193" s="132">
        <v>570</v>
      </c>
      <c r="D193" s="132">
        <v>570</v>
      </c>
    </row>
    <row r="194" spans="1:4" s="119" customFormat="1" ht="26.25" customHeight="1">
      <c r="A194" s="128" t="s">
        <v>579</v>
      </c>
      <c r="B194" s="128" t="s">
        <v>580</v>
      </c>
      <c r="C194" s="130">
        <v>480</v>
      </c>
      <c r="D194" s="130">
        <v>480</v>
      </c>
    </row>
    <row r="195" spans="1:4" ht="26.25" customHeight="1">
      <c r="A195" s="131" t="s">
        <v>581</v>
      </c>
      <c r="B195" s="131" t="s">
        <v>582</v>
      </c>
      <c r="C195" s="132">
        <v>480</v>
      </c>
      <c r="D195" s="132">
        <v>480</v>
      </c>
    </row>
    <row r="196" spans="1:4" s="119" customFormat="1" ht="26.25" customHeight="1">
      <c r="A196" s="128" t="s">
        <v>583</v>
      </c>
      <c r="B196" s="128" t="s">
        <v>584</v>
      </c>
      <c r="C196" s="130">
        <v>17908</v>
      </c>
      <c r="D196" s="130">
        <v>17908</v>
      </c>
    </row>
    <row r="197" spans="1:4" ht="26.25" customHeight="1">
      <c r="A197" s="131" t="s">
        <v>585</v>
      </c>
      <c r="B197" s="131" t="s">
        <v>586</v>
      </c>
      <c r="C197" s="132">
        <v>17908</v>
      </c>
      <c r="D197" s="132">
        <v>17908</v>
      </c>
    </row>
    <row r="198" spans="1:4" s="119" customFormat="1" ht="26.25" customHeight="1">
      <c r="A198" s="128" t="s">
        <v>587</v>
      </c>
      <c r="B198" s="128" t="s">
        <v>50</v>
      </c>
      <c r="C198" s="130">
        <v>8327.63</v>
      </c>
      <c r="D198" s="130">
        <v>8327.63</v>
      </c>
    </row>
    <row r="199" spans="1:4" s="119" customFormat="1" ht="26.25" customHeight="1">
      <c r="A199" s="128" t="s">
        <v>588</v>
      </c>
      <c r="B199" s="128" t="s">
        <v>589</v>
      </c>
      <c r="C199" s="130">
        <v>584.71</v>
      </c>
      <c r="D199" s="130">
        <v>584.71</v>
      </c>
    </row>
    <row r="200" spans="1:4" ht="26.25" customHeight="1">
      <c r="A200" s="131" t="s">
        <v>590</v>
      </c>
      <c r="B200" s="131" t="s">
        <v>264</v>
      </c>
      <c r="C200" s="132">
        <v>529.71</v>
      </c>
      <c r="D200" s="132">
        <v>529.71</v>
      </c>
    </row>
    <row r="201" spans="1:4" ht="26.25" customHeight="1">
      <c r="A201" s="131" t="s">
        <v>591</v>
      </c>
      <c r="B201" s="131" t="s">
        <v>266</v>
      </c>
      <c r="C201" s="132">
        <v>55</v>
      </c>
      <c r="D201" s="132">
        <v>55</v>
      </c>
    </row>
    <row r="202" spans="1:4" s="119" customFormat="1" ht="26.25" customHeight="1">
      <c r="A202" s="128" t="s">
        <v>592</v>
      </c>
      <c r="B202" s="128" t="s">
        <v>593</v>
      </c>
      <c r="C202" s="130">
        <v>771.25</v>
      </c>
      <c r="D202" s="130">
        <v>771.25</v>
      </c>
    </row>
    <row r="203" spans="1:4" ht="26.25" customHeight="1">
      <c r="A203" s="131" t="s">
        <v>594</v>
      </c>
      <c r="B203" s="131" t="s">
        <v>595</v>
      </c>
      <c r="C203" s="132">
        <v>31.25</v>
      </c>
      <c r="D203" s="132">
        <v>31.25</v>
      </c>
    </row>
    <row r="204" spans="1:4" ht="26.25" customHeight="1">
      <c r="A204" s="131" t="s">
        <v>596</v>
      </c>
      <c r="B204" s="131" t="s">
        <v>597</v>
      </c>
      <c r="C204" s="132">
        <v>740</v>
      </c>
      <c r="D204" s="132">
        <v>740</v>
      </c>
    </row>
    <row r="205" spans="1:4" s="119" customFormat="1" ht="26.25" customHeight="1">
      <c r="A205" s="128" t="s">
        <v>598</v>
      </c>
      <c r="B205" s="128" t="s">
        <v>599</v>
      </c>
      <c r="C205" s="130">
        <v>4020</v>
      </c>
      <c r="D205" s="130">
        <v>4020</v>
      </c>
    </row>
    <row r="206" spans="1:4" ht="26.25" customHeight="1">
      <c r="A206" s="131" t="s">
        <v>600</v>
      </c>
      <c r="B206" s="133" t="s">
        <v>601</v>
      </c>
      <c r="C206" s="132">
        <v>800</v>
      </c>
      <c r="D206" s="132">
        <v>800</v>
      </c>
    </row>
    <row r="207" spans="1:4" ht="26.25" customHeight="1">
      <c r="A207" s="131" t="s">
        <v>602</v>
      </c>
      <c r="B207" s="131" t="s">
        <v>603</v>
      </c>
      <c r="C207" s="132">
        <v>1900</v>
      </c>
      <c r="D207" s="132">
        <v>1900</v>
      </c>
    </row>
    <row r="208" spans="1:4" ht="26.25" customHeight="1">
      <c r="A208" s="131" t="s">
        <v>604</v>
      </c>
      <c r="B208" s="131" t="s">
        <v>605</v>
      </c>
      <c r="C208" s="132">
        <v>1320</v>
      </c>
      <c r="D208" s="132">
        <v>1320</v>
      </c>
    </row>
    <row r="209" spans="1:4" s="119" customFormat="1" ht="26.25" customHeight="1">
      <c r="A209" s="128" t="s">
        <v>606</v>
      </c>
      <c r="B209" s="128" t="s">
        <v>607</v>
      </c>
      <c r="C209" s="130">
        <v>351.61</v>
      </c>
      <c r="D209" s="130">
        <v>351.61</v>
      </c>
    </row>
    <row r="210" spans="1:4" ht="26.25" customHeight="1">
      <c r="A210" s="131" t="s">
        <v>608</v>
      </c>
      <c r="B210" s="131" t="s">
        <v>595</v>
      </c>
      <c r="C210" s="132">
        <v>351.61</v>
      </c>
      <c r="D210" s="132">
        <v>351.61</v>
      </c>
    </row>
    <row r="211" spans="1:4" s="119" customFormat="1" ht="26.25" customHeight="1">
      <c r="A211" s="128" t="s">
        <v>609</v>
      </c>
      <c r="B211" s="128" t="s">
        <v>610</v>
      </c>
      <c r="C211" s="130">
        <v>266.16</v>
      </c>
      <c r="D211" s="130">
        <v>266.16</v>
      </c>
    </row>
    <row r="212" spans="1:4" ht="26.25" customHeight="1">
      <c r="A212" s="131" t="s">
        <v>611</v>
      </c>
      <c r="B212" s="131" t="s">
        <v>612</v>
      </c>
      <c r="C212" s="132">
        <v>179.66</v>
      </c>
      <c r="D212" s="132">
        <v>179.66</v>
      </c>
    </row>
    <row r="213" spans="1:4" ht="26.25" customHeight="1">
      <c r="A213" s="131" t="s">
        <v>613</v>
      </c>
      <c r="B213" s="131" t="s">
        <v>614</v>
      </c>
      <c r="C213" s="132">
        <v>86.5</v>
      </c>
      <c r="D213" s="132">
        <v>86.5</v>
      </c>
    </row>
    <row r="214" spans="1:4" s="119" customFormat="1" ht="26.25" customHeight="1">
      <c r="A214" s="128" t="s">
        <v>615</v>
      </c>
      <c r="B214" s="128" t="s">
        <v>616</v>
      </c>
      <c r="C214" s="130">
        <v>778.08</v>
      </c>
      <c r="D214" s="130">
        <v>778.08</v>
      </c>
    </row>
    <row r="215" spans="1:4" ht="26.25" customHeight="1">
      <c r="A215" s="131" t="s">
        <v>617</v>
      </c>
      <c r="B215" s="131" t="s">
        <v>595</v>
      </c>
      <c r="C215" s="132">
        <v>531.88</v>
      </c>
      <c r="D215" s="132">
        <v>531.88</v>
      </c>
    </row>
    <row r="216" spans="1:4" ht="26.25" customHeight="1">
      <c r="A216" s="131" t="s">
        <v>618</v>
      </c>
      <c r="B216" s="131" t="s">
        <v>619</v>
      </c>
      <c r="C216" s="132">
        <v>90</v>
      </c>
      <c r="D216" s="132">
        <v>90</v>
      </c>
    </row>
    <row r="217" spans="1:4" ht="26.25" customHeight="1">
      <c r="A217" s="131" t="s">
        <v>620</v>
      </c>
      <c r="B217" s="131" t="s">
        <v>621</v>
      </c>
      <c r="C217" s="132">
        <v>111.2</v>
      </c>
      <c r="D217" s="132">
        <v>111.2</v>
      </c>
    </row>
    <row r="218" spans="1:4" ht="26.25" customHeight="1">
      <c r="A218" s="131" t="s">
        <v>622</v>
      </c>
      <c r="B218" s="131" t="s">
        <v>623</v>
      </c>
      <c r="C218" s="132">
        <v>45</v>
      </c>
      <c r="D218" s="132">
        <v>45</v>
      </c>
    </row>
    <row r="219" spans="1:4" s="119" customFormat="1" ht="26.25" customHeight="1">
      <c r="A219" s="128" t="s">
        <v>624</v>
      </c>
      <c r="B219" s="128" t="s">
        <v>625</v>
      </c>
      <c r="C219" s="130">
        <v>159.82</v>
      </c>
      <c r="D219" s="130">
        <v>159.82</v>
      </c>
    </row>
    <row r="220" spans="1:4" ht="26.25" customHeight="1">
      <c r="A220" s="131" t="s">
        <v>626</v>
      </c>
      <c r="B220" s="131" t="s">
        <v>627</v>
      </c>
      <c r="C220" s="132">
        <v>159.82</v>
      </c>
      <c r="D220" s="132">
        <v>159.82</v>
      </c>
    </row>
    <row r="221" spans="1:4" s="119" customFormat="1" ht="26.25" customHeight="1">
      <c r="A221" s="128" t="s">
        <v>628</v>
      </c>
      <c r="B221" s="128" t="s">
        <v>629</v>
      </c>
      <c r="C221" s="130">
        <v>1396</v>
      </c>
      <c r="D221" s="130">
        <v>1396</v>
      </c>
    </row>
    <row r="222" spans="1:4" ht="26.25" customHeight="1">
      <c r="A222" s="131" t="s">
        <v>630</v>
      </c>
      <c r="B222" s="133" t="s">
        <v>631</v>
      </c>
      <c r="C222" s="132">
        <v>396</v>
      </c>
      <c r="D222" s="132">
        <v>396</v>
      </c>
    </row>
    <row r="223" spans="1:4" ht="26.25" customHeight="1">
      <c r="A223" s="131" t="s">
        <v>632</v>
      </c>
      <c r="B223" s="131" t="s">
        <v>633</v>
      </c>
      <c r="C223" s="132">
        <v>1000</v>
      </c>
      <c r="D223" s="132">
        <v>1000</v>
      </c>
    </row>
    <row r="224" spans="1:4" s="119" customFormat="1" ht="26.25" customHeight="1">
      <c r="A224" s="128" t="s">
        <v>634</v>
      </c>
      <c r="B224" s="128" t="s">
        <v>51</v>
      </c>
      <c r="C224" s="130">
        <v>24396.41</v>
      </c>
      <c r="D224" s="130">
        <v>21341.41</v>
      </c>
    </row>
    <row r="225" spans="1:4" s="119" customFormat="1" ht="26.25" customHeight="1">
      <c r="A225" s="128" t="s">
        <v>635</v>
      </c>
      <c r="B225" s="128" t="s">
        <v>636</v>
      </c>
      <c r="C225" s="130">
        <v>5433.48</v>
      </c>
      <c r="D225" s="130">
        <v>3538.48</v>
      </c>
    </row>
    <row r="226" spans="1:4" ht="26.25" customHeight="1">
      <c r="A226" s="131" t="s">
        <v>637</v>
      </c>
      <c r="B226" s="131" t="s">
        <v>264</v>
      </c>
      <c r="C226" s="132">
        <v>647.72</v>
      </c>
      <c r="D226" s="132">
        <v>647.72</v>
      </c>
    </row>
    <row r="227" spans="1:4" ht="26.25" customHeight="1">
      <c r="A227" s="131" t="s">
        <v>638</v>
      </c>
      <c r="B227" s="131" t="s">
        <v>639</v>
      </c>
      <c r="C227" s="132">
        <v>660.79</v>
      </c>
      <c r="D227" s="132">
        <v>660.79</v>
      </c>
    </row>
    <row r="228" spans="1:4" ht="26.25" customHeight="1">
      <c r="A228" s="131" t="s">
        <v>640</v>
      </c>
      <c r="B228" s="131" t="s">
        <v>641</v>
      </c>
      <c r="C228" s="132">
        <v>85.64</v>
      </c>
      <c r="D228" s="132">
        <v>85.64</v>
      </c>
    </row>
    <row r="229" spans="1:4" ht="26.25" customHeight="1">
      <c r="A229" s="131" t="s">
        <v>642</v>
      </c>
      <c r="B229" s="131" t="s">
        <v>643</v>
      </c>
      <c r="C229" s="132">
        <v>126.3</v>
      </c>
      <c r="D229" s="132">
        <v>126.3</v>
      </c>
    </row>
    <row r="230" spans="1:4" ht="26.25" customHeight="1">
      <c r="A230" s="131" t="s">
        <v>644</v>
      </c>
      <c r="B230" s="131" t="s">
        <v>645</v>
      </c>
      <c r="C230" s="132">
        <v>446.57</v>
      </c>
      <c r="D230" s="132">
        <v>446.57</v>
      </c>
    </row>
    <row r="231" spans="1:4" ht="26.25" customHeight="1">
      <c r="A231" s="131" t="s">
        <v>646</v>
      </c>
      <c r="B231" s="131" t="s">
        <v>647</v>
      </c>
      <c r="C231" s="132">
        <v>200</v>
      </c>
      <c r="D231" s="132">
        <v>200</v>
      </c>
    </row>
    <row r="232" spans="1:4" ht="26.25" customHeight="1">
      <c r="A232" s="131" t="s">
        <v>648</v>
      </c>
      <c r="B232" s="131" t="s">
        <v>649</v>
      </c>
      <c r="C232" s="132">
        <v>789.96</v>
      </c>
      <c r="D232" s="132">
        <v>789.96</v>
      </c>
    </row>
    <row r="233" spans="1:4" ht="26.25" customHeight="1">
      <c r="A233" s="131" t="s">
        <v>650</v>
      </c>
      <c r="B233" s="131" t="s">
        <v>651</v>
      </c>
      <c r="C233" s="132">
        <v>169.11</v>
      </c>
      <c r="D233" s="132">
        <v>149.11</v>
      </c>
    </row>
    <row r="234" spans="1:4" ht="26.25" customHeight="1">
      <c r="A234" s="131" t="s">
        <v>652</v>
      </c>
      <c r="B234" s="131" t="s">
        <v>653</v>
      </c>
      <c r="C234" s="132">
        <v>210.39</v>
      </c>
      <c r="D234" s="132">
        <v>210.39</v>
      </c>
    </row>
    <row r="235" spans="1:4" ht="26.25" customHeight="1">
      <c r="A235" s="131" t="s">
        <v>654</v>
      </c>
      <c r="B235" s="131" t="s">
        <v>655</v>
      </c>
      <c r="C235" s="132">
        <v>2097</v>
      </c>
      <c r="D235" s="132">
        <v>222</v>
      </c>
    </row>
    <row r="236" spans="1:4" s="119" customFormat="1" ht="26.25" customHeight="1">
      <c r="A236" s="128" t="s">
        <v>656</v>
      </c>
      <c r="B236" s="128" t="s">
        <v>657</v>
      </c>
      <c r="C236" s="130">
        <v>4126.91</v>
      </c>
      <c r="D236" s="130">
        <v>3387.91</v>
      </c>
    </row>
    <row r="237" spans="1:4" ht="26.25" customHeight="1">
      <c r="A237" s="131" t="s">
        <v>658</v>
      </c>
      <c r="B237" s="131" t="s">
        <v>264</v>
      </c>
      <c r="C237" s="132">
        <v>480.55</v>
      </c>
      <c r="D237" s="132">
        <v>480.55</v>
      </c>
    </row>
    <row r="238" spans="1:4" ht="26.25" customHeight="1">
      <c r="A238" s="131" t="s">
        <v>659</v>
      </c>
      <c r="B238" s="131" t="s">
        <v>660</v>
      </c>
      <c r="C238" s="132">
        <v>427.66</v>
      </c>
      <c r="D238" s="132">
        <v>388.66</v>
      </c>
    </row>
    <row r="239" spans="1:4" ht="26.25" customHeight="1">
      <c r="A239" s="131" t="s">
        <v>661</v>
      </c>
      <c r="B239" s="131" t="s">
        <v>662</v>
      </c>
      <c r="C239" s="132">
        <v>3117.49</v>
      </c>
      <c r="D239" s="132">
        <v>2417.49</v>
      </c>
    </row>
    <row r="240" spans="1:4" ht="26.25" customHeight="1">
      <c r="A240" s="131" t="s">
        <v>663</v>
      </c>
      <c r="B240" s="131" t="s">
        <v>664</v>
      </c>
      <c r="C240" s="132">
        <v>101.21</v>
      </c>
      <c r="D240" s="132">
        <v>101.21</v>
      </c>
    </row>
    <row r="241" spans="1:4" s="119" customFormat="1" ht="26.25" customHeight="1">
      <c r="A241" s="128" t="s">
        <v>665</v>
      </c>
      <c r="B241" s="128" t="s">
        <v>666</v>
      </c>
      <c r="C241" s="130">
        <v>2043.7</v>
      </c>
      <c r="D241" s="130">
        <v>1715.7</v>
      </c>
    </row>
    <row r="242" spans="1:4" ht="26.25" customHeight="1">
      <c r="A242" s="131" t="s">
        <v>667</v>
      </c>
      <c r="B242" s="131" t="s">
        <v>264</v>
      </c>
      <c r="C242" s="132">
        <v>322.31</v>
      </c>
      <c r="D242" s="132">
        <v>322.31</v>
      </c>
    </row>
    <row r="243" spans="1:4" ht="26.25" customHeight="1">
      <c r="A243" s="131" t="s">
        <v>668</v>
      </c>
      <c r="B243" s="131" t="s">
        <v>669</v>
      </c>
      <c r="C243" s="132">
        <v>1294.45</v>
      </c>
      <c r="D243" s="132">
        <v>1294.45</v>
      </c>
    </row>
    <row r="244" spans="1:4" ht="26.25" customHeight="1">
      <c r="A244" s="131" t="s">
        <v>670</v>
      </c>
      <c r="B244" s="131" t="s">
        <v>671</v>
      </c>
      <c r="C244" s="132">
        <v>68.94</v>
      </c>
      <c r="D244" s="132">
        <v>68.94</v>
      </c>
    </row>
    <row r="245" spans="1:4" ht="26.25" customHeight="1">
      <c r="A245" s="131" t="s">
        <v>672</v>
      </c>
      <c r="B245" s="131" t="s">
        <v>673</v>
      </c>
      <c r="C245" s="132">
        <v>358</v>
      </c>
      <c r="D245" s="132">
        <v>30</v>
      </c>
    </row>
    <row r="246" spans="1:4" s="119" customFormat="1" ht="26.25" customHeight="1">
      <c r="A246" s="128" t="s">
        <v>674</v>
      </c>
      <c r="B246" s="128" t="s">
        <v>675</v>
      </c>
      <c r="C246" s="130">
        <v>4592.32</v>
      </c>
      <c r="D246" s="130">
        <v>4499.32</v>
      </c>
    </row>
    <row r="247" spans="1:4" ht="26.25" customHeight="1">
      <c r="A247" s="131" t="s">
        <v>676</v>
      </c>
      <c r="B247" s="131" t="s">
        <v>677</v>
      </c>
      <c r="C247" s="132">
        <v>1542.86</v>
      </c>
      <c r="D247" s="132">
        <v>1542.86</v>
      </c>
    </row>
    <row r="248" spans="1:4" ht="26.25" customHeight="1">
      <c r="A248" s="131" t="s">
        <v>678</v>
      </c>
      <c r="B248" s="131" t="s">
        <v>679</v>
      </c>
      <c r="C248" s="132">
        <v>1278.3</v>
      </c>
      <c r="D248" s="132">
        <v>1278.3</v>
      </c>
    </row>
    <row r="249" spans="1:4" ht="26.25" customHeight="1">
      <c r="A249" s="131" t="s">
        <v>680</v>
      </c>
      <c r="B249" s="131" t="s">
        <v>681</v>
      </c>
      <c r="C249" s="132">
        <v>1678.16</v>
      </c>
      <c r="D249" s="132">
        <v>1678.16</v>
      </c>
    </row>
    <row r="250" spans="1:4" ht="24.75" customHeight="1">
      <c r="A250" s="131" t="s">
        <v>682</v>
      </c>
      <c r="B250" s="133" t="s">
        <v>683</v>
      </c>
      <c r="C250" s="132">
        <v>93</v>
      </c>
      <c r="D250" s="132">
        <v>0</v>
      </c>
    </row>
    <row r="251" spans="1:4" s="119" customFormat="1" ht="24.75" customHeight="1">
      <c r="A251" s="128" t="s">
        <v>684</v>
      </c>
      <c r="B251" s="128" t="s">
        <v>685</v>
      </c>
      <c r="C251" s="130">
        <v>8200</v>
      </c>
      <c r="D251" s="130">
        <v>8200</v>
      </c>
    </row>
    <row r="252" spans="1:4" ht="24.75" customHeight="1">
      <c r="A252" s="131" t="s">
        <v>686</v>
      </c>
      <c r="B252" s="133" t="s">
        <v>687</v>
      </c>
      <c r="C252" s="132">
        <v>8200</v>
      </c>
      <c r="D252" s="132">
        <v>8200</v>
      </c>
    </row>
    <row r="253" spans="1:4" s="119" customFormat="1" ht="24.75" customHeight="1">
      <c r="A253" s="128" t="s">
        <v>688</v>
      </c>
      <c r="B253" s="128" t="s">
        <v>52</v>
      </c>
      <c r="C253" s="130">
        <v>94121.9</v>
      </c>
      <c r="D253" s="130">
        <v>79496.9</v>
      </c>
    </row>
    <row r="254" spans="1:4" s="119" customFormat="1" ht="24.75" customHeight="1">
      <c r="A254" s="128" t="s">
        <v>689</v>
      </c>
      <c r="B254" s="128" t="s">
        <v>690</v>
      </c>
      <c r="C254" s="130">
        <v>4592.64</v>
      </c>
      <c r="D254" s="130">
        <v>4592.64</v>
      </c>
    </row>
    <row r="255" spans="1:4" ht="24.75" customHeight="1">
      <c r="A255" s="131" t="s">
        <v>691</v>
      </c>
      <c r="B255" s="131" t="s">
        <v>264</v>
      </c>
      <c r="C255" s="132">
        <v>4119.56</v>
      </c>
      <c r="D255" s="132">
        <v>4119.56</v>
      </c>
    </row>
    <row r="256" spans="1:4" ht="24.75" customHeight="1">
      <c r="A256" s="131" t="s">
        <v>692</v>
      </c>
      <c r="B256" s="134" t="s">
        <v>693</v>
      </c>
      <c r="C256" s="132">
        <v>20</v>
      </c>
      <c r="D256" s="132">
        <v>20</v>
      </c>
    </row>
    <row r="257" spans="1:4" ht="24.75" customHeight="1">
      <c r="A257" s="131" t="s">
        <v>694</v>
      </c>
      <c r="B257" s="131" t="s">
        <v>695</v>
      </c>
      <c r="C257" s="132">
        <v>83.08</v>
      </c>
      <c r="D257" s="132">
        <v>83.08</v>
      </c>
    </row>
    <row r="258" spans="1:4" ht="24.75" customHeight="1">
      <c r="A258" s="131" t="s">
        <v>696</v>
      </c>
      <c r="B258" s="131" t="s">
        <v>697</v>
      </c>
      <c r="C258" s="132">
        <v>20</v>
      </c>
      <c r="D258" s="132">
        <v>20</v>
      </c>
    </row>
    <row r="259" spans="1:4" ht="34.5" customHeight="1">
      <c r="A259" s="131" t="s">
        <v>698</v>
      </c>
      <c r="B259" s="134" t="s">
        <v>699</v>
      </c>
      <c r="C259" s="132">
        <v>350</v>
      </c>
      <c r="D259" s="132">
        <v>350</v>
      </c>
    </row>
    <row r="260" spans="1:4" s="119" customFormat="1" ht="26.25" customHeight="1">
      <c r="A260" s="128" t="s">
        <v>700</v>
      </c>
      <c r="B260" s="128" t="s">
        <v>701</v>
      </c>
      <c r="C260" s="130">
        <v>8242.01</v>
      </c>
      <c r="D260" s="130">
        <v>8242.01</v>
      </c>
    </row>
    <row r="261" spans="1:4" ht="26.25" customHeight="1">
      <c r="A261" s="131" t="s">
        <v>702</v>
      </c>
      <c r="B261" s="131" t="s">
        <v>264</v>
      </c>
      <c r="C261" s="132">
        <v>6711.11</v>
      </c>
      <c r="D261" s="132">
        <v>6711.11</v>
      </c>
    </row>
    <row r="262" spans="1:4" ht="26.25" customHeight="1">
      <c r="A262" s="131" t="s">
        <v>703</v>
      </c>
      <c r="B262" s="131" t="s">
        <v>704</v>
      </c>
      <c r="C262" s="132">
        <v>485</v>
      </c>
      <c r="D262" s="132">
        <v>485</v>
      </c>
    </row>
    <row r="263" spans="1:4" ht="26.25" customHeight="1">
      <c r="A263" s="131" t="s">
        <v>705</v>
      </c>
      <c r="B263" s="131" t="s">
        <v>706</v>
      </c>
      <c r="C263" s="132">
        <v>30</v>
      </c>
      <c r="D263" s="132">
        <v>30</v>
      </c>
    </row>
    <row r="264" spans="1:4" ht="26.25" customHeight="1">
      <c r="A264" s="131" t="s">
        <v>707</v>
      </c>
      <c r="B264" s="131" t="s">
        <v>708</v>
      </c>
      <c r="C264" s="132">
        <v>550.85</v>
      </c>
      <c r="D264" s="132">
        <v>550.85</v>
      </c>
    </row>
    <row r="265" spans="1:4" ht="26.25" customHeight="1">
      <c r="A265" s="131" t="s">
        <v>709</v>
      </c>
      <c r="B265" s="131" t="s">
        <v>710</v>
      </c>
      <c r="C265" s="132">
        <v>96.1</v>
      </c>
      <c r="D265" s="132">
        <v>96.1</v>
      </c>
    </row>
    <row r="266" spans="1:4" ht="26.25" customHeight="1">
      <c r="A266" s="131" t="s">
        <v>711</v>
      </c>
      <c r="B266" s="131" t="s">
        <v>712</v>
      </c>
      <c r="C266" s="132">
        <v>368.95</v>
      </c>
      <c r="D266" s="132">
        <v>368.95</v>
      </c>
    </row>
    <row r="267" spans="1:4" s="119" customFormat="1" ht="26.25" customHeight="1">
      <c r="A267" s="128" t="s">
        <v>713</v>
      </c>
      <c r="B267" s="128" t="s">
        <v>714</v>
      </c>
      <c r="C267" s="130">
        <v>31662.16</v>
      </c>
      <c r="D267" s="130">
        <v>28976.16</v>
      </c>
    </row>
    <row r="268" spans="1:4" ht="26.25" customHeight="1">
      <c r="A268" s="131" t="s">
        <v>715</v>
      </c>
      <c r="B268" s="131" t="s">
        <v>716</v>
      </c>
      <c r="C268" s="132">
        <v>815.73</v>
      </c>
      <c r="D268" s="132">
        <v>815.73</v>
      </c>
    </row>
    <row r="269" spans="1:4" ht="26.25" customHeight="1">
      <c r="A269" s="131" t="s">
        <v>717</v>
      </c>
      <c r="B269" s="131" t="s">
        <v>718</v>
      </c>
      <c r="C269" s="132">
        <v>713.15</v>
      </c>
      <c r="D269" s="132">
        <v>713.15</v>
      </c>
    </row>
    <row r="270" spans="1:4" ht="26.25" customHeight="1">
      <c r="A270" s="131" t="s">
        <v>719</v>
      </c>
      <c r="B270" s="131" t="s">
        <v>720</v>
      </c>
      <c r="C270" s="132">
        <v>17447.28</v>
      </c>
      <c r="D270" s="132">
        <v>17447.28</v>
      </c>
    </row>
    <row r="271" spans="1:4" ht="33" customHeight="1">
      <c r="A271" s="131" t="s">
        <v>721</v>
      </c>
      <c r="B271" s="134" t="s">
        <v>722</v>
      </c>
      <c r="C271" s="132">
        <v>12686</v>
      </c>
      <c r="D271" s="132">
        <v>10000</v>
      </c>
    </row>
    <row r="272" spans="1:4" s="119" customFormat="1" ht="26.25" customHeight="1">
      <c r="A272" s="128" t="s">
        <v>723</v>
      </c>
      <c r="B272" s="128" t="s">
        <v>724</v>
      </c>
      <c r="C272" s="130">
        <v>3113.79</v>
      </c>
      <c r="D272" s="130">
        <v>1301.79</v>
      </c>
    </row>
    <row r="273" spans="1:4" ht="26.25" customHeight="1">
      <c r="A273" s="131" t="s">
        <v>725</v>
      </c>
      <c r="B273" s="134" t="s">
        <v>726</v>
      </c>
      <c r="C273" s="132">
        <v>149</v>
      </c>
      <c r="D273" s="132">
        <v>149</v>
      </c>
    </row>
    <row r="274" spans="1:4" ht="26.25" customHeight="1">
      <c r="A274" s="131" t="s">
        <v>727</v>
      </c>
      <c r="B274" s="131" t="s">
        <v>728</v>
      </c>
      <c r="C274" s="132">
        <v>160</v>
      </c>
      <c r="D274" s="132">
        <v>160</v>
      </c>
    </row>
    <row r="275" spans="1:4" ht="26.25" customHeight="1">
      <c r="A275" s="131" t="s">
        <v>729</v>
      </c>
      <c r="B275" s="133" t="s">
        <v>730</v>
      </c>
      <c r="C275" s="132">
        <v>800</v>
      </c>
      <c r="D275" s="132">
        <v>800</v>
      </c>
    </row>
    <row r="276" spans="1:4" ht="26.25" customHeight="1">
      <c r="A276" s="131" t="s">
        <v>731</v>
      </c>
      <c r="B276" s="131" t="s">
        <v>732</v>
      </c>
      <c r="C276" s="132">
        <v>782.79</v>
      </c>
      <c r="D276" s="132">
        <v>192.79</v>
      </c>
    </row>
    <row r="277" spans="1:4" ht="26.25" customHeight="1">
      <c r="A277" s="131" t="s">
        <v>733</v>
      </c>
      <c r="B277" s="134" t="s">
        <v>734</v>
      </c>
      <c r="C277" s="132">
        <v>1222</v>
      </c>
      <c r="D277" s="132">
        <v>0</v>
      </c>
    </row>
    <row r="278" spans="1:4" s="119" customFormat="1" ht="26.25" customHeight="1">
      <c r="A278" s="128" t="s">
        <v>735</v>
      </c>
      <c r="B278" s="128" t="s">
        <v>736</v>
      </c>
      <c r="C278" s="130">
        <v>5934</v>
      </c>
      <c r="D278" s="130">
        <v>1425</v>
      </c>
    </row>
    <row r="279" spans="1:4" ht="26.25" customHeight="1">
      <c r="A279" s="131" t="s">
        <v>737</v>
      </c>
      <c r="B279" s="134" t="s">
        <v>738</v>
      </c>
      <c r="C279" s="132">
        <v>270</v>
      </c>
      <c r="D279" s="132">
        <v>110</v>
      </c>
    </row>
    <row r="280" spans="1:4" ht="26.25" customHeight="1">
      <c r="A280" s="131" t="s">
        <v>739</v>
      </c>
      <c r="B280" s="134" t="s">
        <v>740</v>
      </c>
      <c r="C280" s="132">
        <v>3922</v>
      </c>
      <c r="D280" s="132">
        <v>0</v>
      </c>
    </row>
    <row r="281" spans="1:4" ht="26.25" customHeight="1">
      <c r="A281" s="131" t="s">
        <v>741</v>
      </c>
      <c r="B281" s="131" t="s">
        <v>742</v>
      </c>
      <c r="C281" s="132">
        <v>412</v>
      </c>
      <c r="D281" s="132">
        <v>15</v>
      </c>
    </row>
    <row r="282" spans="1:4" ht="26.25" customHeight="1">
      <c r="A282" s="131" t="s">
        <v>743</v>
      </c>
      <c r="B282" s="131" t="s">
        <v>744</v>
      </c>
      <c r="C282" s="132">
        <v>100</v>
      </c>
      <c r="D282" s="132">
        <v>100</v>
      </c>
    </row>
    <row r="283" spans="1:4" ht="24.75" customHeight="1">
      <c r="A283" s="131" t="s">
        <v>745</v>
      </c>
      <c r="B283" s="131" t="s">
        <v>746</v>
      </c>
      <c r="C283" s="132">
        <v>1230</v>
      </c>
      <c r="D283" s="132">
        <v>1200</v>
      </c>
    </row>
    <row r="284" spans="1:4" s="119" customFormat="1" ht="24.75" customHeight="1">
      <c r="A284" s="128" t="s">
        <v>747</v>
      </c>
      <c r="B284" s="128" t="s">
        <v>748</v>
      </c>
      <c r="C284" s="130">
        <v>5315.4</v>
      </c>
      <c r="D284" s="130">
        <v>4905.4</v>
      </c>
    </row>
    <row r="285" spans="1:4" ht="24.75" customHeight="1">
      <c r="A285" s="131" t="s">
        <v>749</v>
      </c>
      <c r="B285" s="131" t="s">
        <v>750</v>
      </c>
      <c r="C285" s="132">
        <v>443.8</v>
      </c>
      <c r="D285" s="132">
        <v>443.8</v>
      </c>
    </row>
    <row r="286" spans="1:4" ht="24.75" customHeight="1">
      <c r="A286" s="131" t="s">
        <v>751</v>
      </c>
      <c r="B286" s="131" t="s">
        <v>752</v>
      </c>
      <c r="C286" s="132">
        <v>650.84</v>
      </c>
      <c r="D286" s="132">
        <v>650.84</v>
      </c>
    </row>
    <row r="287" spans="1:4" ht="24.75" customHeight="1">
      <c r="A287" s="131" t="s">
        <v>753</v>
      </c>
      <c r="B287" s="131" t="s">
        <v>754</v>
      </c>
      <c r="C287" s="132">
        <v>3382.76</v>
      </c>
      <c r="D287" s="132">
        <v>3382.76</v>
      </c>
    </row>
    <row r="288" spans="1:4" ht="24.75" customHeight="1">
      <c r="A288" s="131" t="s">
        <v>755</v>
      </c>
      <c r="B288" s="131" t="s">
        <v>756</v>
      </c>
      <c r="C288" s="132">
        <v>838</v>
      </c>
      <c r="D288" s="132">
        <v>428</v>
      </c>
    </row>
    <row r="289" spans="1:4" s="119" customFormat="1" ht="26.25" customHeight="1">
      <c r="A289" s="128" t="s">
        <v>757</v>
      </c>
      <c r="B289" s="128" t="s">
        <v>758</v>
      </c>
      <c r="C289" s="130">
        <v>3014.69</v>
      </c>
      <c r="D289" s="130">
        <v>2725.69</v>
      </c>
    </row>
    <row r="290" spans="1:4" ht="26.25" customHeight="1">
      <c r="A290" s="131" t="s">
        <v>759</v>
      </c>
      <c r="B290" s="131" t="s">
        <v>264</v>
      </c>
      <c r="C290" s="132">
        <v>374.08</v>
      </c>
      <c r="D290" s="132">
        <v>374.08</v>
      </c>
    </row>
    <row r="291" spans="1:4" ht="26.25" customHeight="1">
      <c r="A291" s="131" t="s">
        <v>760</v>
      </c>
      <c r="B291" s="131" t="s">
        <v>761</v>
      </c>
      <c r="C291" s="132">
        <v>1567</v>
      </c>
      <c r="D291" s="132">
        <v>1567</v>
      </c>
    </row>
    <row r="292" spans="1:4" ht="26.25" customHeight="1">
      <c r="A292" s="131" t="s">
        <v>762</v>
      </c>
      <c r="B292" s="131" t="s">
        <v>763</v>
      </c>
      <c r="C292" s="132">
        <v>1073.61</v>
      </c>
      <c r="D292" s="132">
        <v>784.61</v>
      </c>
    </row>
    <row r="293" spans="1:4" s="119" customFormat="1" ht="26.25" customHeight="1">
      <c r="A293" s="128" t="s">
        <v>764</v>
      </c>
      <c r="B293" s="128" t="s">
        <v>765</v>
      </c>
      <c r="C293" s="130">
        <v>50</v>
      </c>
      <c r="D293" s="130">
        <v>50</v>
      </c>
    </row>
    <row r="294" spans="1:4" ht="26.25" customHeight="1">
      <c r="A294" s="131" t="s">
        <v>766</v>
      </c>
      <c r="B294" s="131" t="s">
        <v>264</v>
      </c>
      <c r="C294" s="132">
        <v>50</v>
      </c>
      <c r="D294" s="132">
        <v>50</v>
      </c>
    </row>
    <row r="295" spans="1:4" s="119" customFormat="1" ht="26.25" customHeight="1">
      <c r="A295" s="128" t="s">
        <v>767</v>
      </c>
      <c r="B295" s="128" t="s">
        <v>768</v>
      </c>
      <c r="C295" s="130">
        <v>283.21</v>
      </c>
      <c r="D295" s="130">
        <v>283.21</v>
      </c>
    </row>
    <row r="296" spans="1:4" ht="26.25" customHeight="1">
      <c r="A296" s="131" t="s">
        <v>769</v>
      </c>
      <c r="B296" s="131" t="s">
        <v>770</v>
      </c>
      <c r="C296" s="132">
        <v>283.21</v>
      </c>
      <c r="D296" s="132">
        <v>283.21</v>
      </c>
    </row>
    <row r="297" spans="1:4" s="119" customFormat="1" ht="26.25" customHeight="1">
      <c r="A297" s="128" t="s">
        <v>771</v>
      </c>
      <c r="B297" s="128" t="s">
        <v>772</v>
      </c>
      <c r="C297" s="130">
        <v>1649</v>
      </c>
      <c r="D297" s="130">
        <v>1649</v>
      </c>
    </row>
    <row r="298" spans="1:4" ht="26.25" customHeight="1">
      <c r="A298" s="131" t="s">
        <v>773</v>
      </c>
      <c r="B298" s="131" t="s">
        <v>774</v>
      </c>
      <c r="C298" s="132">
        <v>1649</v>
      </c>
      <c r="D298" s="132">
        <v>1649</v>
      </c>
    </row>
    <row r="299" spans="1:4" s="119" customFormat="1" ht="26.25" customHeight="1">
      <c r="A299" s="128" t="s">
        <v>775</v>
      </c>
      <c r="B299" s="128" t="s">
        <v>776</v>
      </c>
      <c r="C299" s="130">
        <v>18672</v>
      </c>
      <c r="D299" s="130">
        <v>18672</v>
      </c>
    </row>
    <row r="300" spans="1:4" ht="34.5" customHeight="1">
      <c r="A300" s="131" t="s">
        <v>777</v>
      </c>
      <c r="B300" s="131" t="s">
        <v>778</v>
      </c>
      <c r="C300" s="132">
        <v>550</v>
      </c>
      <c r="D300" s="132">
        <v>550</v>
      </c>
    </row>
    <row r="301" spans="1:4" ht="32.25" customHeight="1">
      <c r="A301" s="131" t="s">
        <v>779</v>
      </c>
      <c r="B301" s="131" t="s">
        <v>780</v>
      </c>
      <c r="C301" s="132">
        <v>10122</v>
      </c>
      <c r="D301" s="132">
        <v>10122</v>
      </c>
    </row>
    <row r="302" spans="1:4" ht="26.25" customHeight="1">
      <c r="A302" s="131" t="s">
        <v>781</v>
      </c>
      <c r="B302" s="131" t="s">
        <v>782</v>
      </c>
      <c r="C302" s="132">
        <v>8000</v>
      </c>
      <c r="D302" s="132">
        <v>8000</v>
      </c>
    </row>
    <row r="303" spans="1:4" s="119" customFormat="1" ht="26.25" customHeight="1">
      <c r="A303" s="128" t="s">
        <v>783</v>
      </c>
      <c r="B303" s="128" t="s">
        <v>784</v>
      </c>
      <c r="C303" s="130">
        <v>7785</v>
      </c>
      <c r="D303" s="130">
        <v>5319</v>
      </c>
    </row>
    <row r="304" spans="1:4" ht="26.25" customHeight="1">
      <c r="A304" s="131" t="s">
        <v>785</v>
      </c>
      <c r="B304" s="131" t="s">
        <v>786</v>
      </c>
      <c r="C304" s="132">
        <v>2466</v>
      </c>
      <c r="D304" s="132">
        <v>0</v>
      </c>
    </row>
    <row r="305" spans="1:4" ht="26.25" customHeight="1">
      <c r="A305" s="131" t="s">
        <v>787</v>
      </c>
      <c r="B305" s="131" t="s">
        <v>788</v>
      </c>
      <c r="C305" s="132">
        <v>5319</v>
      </c>
      <c r="D305" s="132">
        <v>5319</v>
      </c>
    </row>
    <row r="306" spans="1:4" s="119" customFormat="1" ht="26.25" customHeight="1">
      <c r="A306" s="128" t="s">
        <v>789</v>
      </c>
      <c r="B306" s="128" t="s">
        <v>790</v>
      </c>
      <c r="C306" s="130">
        <v>3808</v>
      </c>
      <c r="D306" s="130">
        <v>1355</v>
      </c>
    </row>
    <row r="307" spans="1:4" ht="26.25" customHeight="1">
      <c r="A307" s="131" t="s">
        <v>791</v>
      </c>
      <c r="B307" s="131" t="s">
        <v>792</v>
      </c>
      <c r="C307" s="132">
        <v>3808</v>
      </c>
      <c r="D307" s="132">
        <v>1355</v>
      </c>
    </row>
    <row r="308" spans="1:4" s="119" customFormat="1" ht="26.25" customHeight="1">
      <c r="A308" s="128" t="s">
        <v>793</v>
      </c>
      <c r="B308" s="128" t="s">
        <v>53</v>
      </c>
      <c r="C308" s="130">
        <v>140188.57</v>
      </c>
      <c r="D308" s="130">
        <v>36209.57</v>
      </c>
    </row>
    <row r="309" spans="1:4" s="119" customFormat="1" ht="26.25" customHeight="1">
      <c r="A309" s="128" t="s">
        <v>794</v>
      </c>
      <c r="B309" s="128" t="s">
        <v>795</v>
      </c>
      <c r="C309" s="130">
        <v>4371.89</v>
      </c>
      <c r="D309" s="130">
        <v>4371.89</v>
      </c>
    </row>
    <row r="310" spans="1:4" ht="26.25" customHeight="1">
      <c r="A310" s="131" t="s">
        <v>796</v>
      </c>
      <c r="B310" s="131" t="s">
        <v>264</v>
      </c>
      <c r="C310" s="132">
        <v>1874.26</v>
      </c>
      <c r="D310" s="132">
        <v>1874.26</v>
      </c>
    </row>
    <row r="311" spans="1:4" ht="31.5" customHeight="1">
      <c r="A311" s="131" t="s">
        <v>797</v>
      </c>
      <c r="B311" s="131" t="s">
        <v>798</v>
      </c>
      <c r="C311" s="132">
        <v>2497.63</v>
      </c>
      <c r="D311" s="132">
        <v>2497.63</v>
      </c>
    </row>
    <row r="312" spans="1:4" s="119" customFormat="1" ht="26.25" customHeight="1">
      <c r="A312" s="128" t="s">
        <v>799</v>
      </c>
      <c r="B312" s="128" t="s">
        <v>800</v>
      </c>
      <c r="C312" s="130">
        <v>983</v>
      </c>
      <c r="D312" s="130">
        <v>623</v>
      </c>
    </row>
    <row r="313" spans="1:4" ht="26.25" customHeight="1">
      <c r="A313" s="131" t="s">
        <v>801</v>
      </c>
      <c r="B313" s="131" t="s">
        <v>802</v>
      </c>
      <c r="C313" s="132">
        <v>423</v>
      </c>
      <c r="D313" s="132">
        <v>423</v>
      </c>
    </row>
    <row r="314" spans="1:4" ht="26.25" customHeight="1">
      <c r="A314" s="131" t="s">
        <v>803</v>
      </c>
      <c r="B314" s="131" t="s">
        <v>804</v>
      </c>
      <c r="C314" s="132">
        <v>560</v>
      </c>
      <c r="D314" s="132">
        <v>200</v>
      </c>
    </row>
    <row r="315" spans="1:4" s="119" customFormat="1" ht="26.25" customHeight="1">
      <c r="A315" s="128" t="s">
        <v>805</v>
      </c>
      <c r="B315" s="128" t="s">
        <v>806</v>
      </c>
      <c r="C315" s="130">
        <v>1898</v>
      </c>
      <c r="D315" s="130">
        <v>1768</v>
      </c>
    </row>
    <row r="316" spans="1:4" ht="26.25" customHeight="1">
      <c r="A316" s="131" t="s">
        <v>807</v>
      </c>
      <c r="B316" s="131" t="s">
        <v>808</v>
      </c>
      <c r="C316" s="132">
        <v>1898</v>
      </c>
      <c r="D316" s="132">
        <v>1768</v>
      </c>
    </row>
    <row r="317" spans="1:4" s="119" customFormat="1" ht="26.25" customHeight="1">
      <c r="A317" s="128" t="s">
        <v>809</v>
      </c>
      <c r="B317" s="128" t="s">
        <v>810</v>
      </c>
      <c r="C317" s="130">
        <v>7704.7</v>
      </c>
      <c r="D317" s="130">
        <v>5678.7</v>
      </c>
    </row>
    <row r="318" spans="1:4" ht="26.25" customHeight="1">
      <c r="A318" s="131" t="s">
        <v>811</v>
      </c>
      <c r="B318" s="131" t="s">
        <v>812</v>
      </c>
      <c r="C318" s="132">
        <v>1418.47</v>
      </c>
      <c r="D318" s="132">
        <v>1418.47</v>
      </c>
    </row>
    <row r="319" spans="1:4" ht="26.25" customHeight="1">
      <c r="A319" s="131" t="s">
        <v>813</v>
      </c>
      <c r="B319" s="131" t="s">
        <v>814</v>
      </c>
      <c r="C319" s="132">
        <v>15</v>
      </c>
      <c r="D319" s="132">
        <v>15</v>
      </c>
    </row>
    <row r="320" spans="1:4" ht="26.25" customHeight="1">
      <c r="A320" s="131" t="s">
        <v>815</v>
      </c>
      <c r="B320" s="131" t="s">
        <v>816</v>
      </c>
      <c r="C320" s="132">
        <v>100</v>
      </c>
      <c r="D320" s="132">
        <v>100</v>
      </c>
    </row>
    <row r="321" spans="1:4" ht="26.25" customHeight="1">
      <c r="A321" s="131" t="s">
        <v>817</v>
      </c>
      <c r="B321" s="131" t="s">
        <v>818</v>
      </c>
      <c r="C321" s="132">
        <v>1826.23</v>
      </c>
      <c r="D321" s="132">
        <v>1826.23</v>
      </c>
    </row>
    <row r="322" spans="1:4" ht="26.25" customHeight="1">
      <c r="A322" s="131" t="s">
        <v>819</v>
      </c>
      <c r="B322" s="134" t="s">
        <v>820</v>
      </c>
      <c r="C322" s="132">
        <v>335</v>
      </c>
      <c r="D322" s="132">
        <v>55</v>
      </c>
    </row>
    <row r="323" spans="1:4" ht="26.25" customHeight="1">
      <c r="A323" s="131" t="s">
        <v>821</v>
      </c>
      <c r="B323" s="131" t="s">
        <v>822</v>
      </c>
      <c r="C323" s="132">
        <v>957</v>
      </c>
      <c r="D323" s="132">
        <v>101</v>
      </c>
    </row>
    <row r="324" spans="1:4" ht="26.25" customHeight="1">
      <c r="A324" s="131" t="s">
        <v>823</v>
      </c>
      <c r="B324" s="131" t="s">
        <v>824</v>
      </c>
      <c r="C324" s="132">
        <v>3053</v>
      </c>
      <c r="D324" s="132">
        <v>2163</v>
      </c>
    </row>
    <row r="325" spans="1:4" s="119" customFormat="1" ht="26.25" customHeight="1">
      <c r="A325" s="128" t="s">
        <v>825</v>
      </c>
      <c r="B325" s="128" t="s">
        <v>826</v>
      </c>
      <c r="C325" s="130">
        <v>150</v>
      </c>
      <c r="D325" s="130">
        <v>150</v>
      </c>
    </row>
    <row r="326" spans="1:4" ht="26.25" customHeight="1">
      <c r="A326" s="131" t="s">
        <v>827</v>
      </c>
      <c r="B326" s="131" t="s">
        <v>828</v>
      </c>
      <c r="C326" s="132">
        <v>150</v>
      </c>
      <c r="D326" s="132">
        <v>150</v>
      </c>
    </row>
    <row r="327" spans="1:4" s="119" customFormat="1" ht="26.25" customHeight="1">
      <c r="A327" s="128" t="s">
        <v>829</v>
      </c>
      <c r="B327" s="128" t="s">
        <v>830</v>
      </c>
      <c r="C327" s="130">
        <v>1586.75</v>
      </c>
      <c r="D327" s="130">
        <v>1287.75</v>
      </c>
    </row>
    <row r="328" spans="1:4" ht="26.25" customHeight="1">
      <c r="A328" s="131" t="s">
        <v>831</v>
      </c>
      <c r="B328" s="131" t="s">
        <v>832</v>
      </c>
      <c r="C328" s="132">
        <v>1167.75</v>
      </c>
      <c r="D328" s="132">
        <v>1124.75</v>
      </c>
    </row>
    <row r="329" spans="1:4" ht="26.25" customHeight="1">
      <c r="A329" s="131" t="s">
        <v>833</v>
      </c>
      <c r="B329" s="133" t="s">
        <v>834</v>
      </c>
      <c r="C329" s="132">
        <v>85</v>
      </c>
      <c r="D329" s="132">
        <v>0</v>
      </c>
    </row>
    <row r="330" spans="1:4" ht="26.25" customHeight="1">
      <c r="A330" s="131" t="s">
        <v>835</v>
      </c>
      <c r="B330" s="134" t="s">
        <v>836</v>
      </c>
      <c r="C330" s="132">
        <v>334</v>
      </c>
      <c r="D330" s="132">
        <v>163</v>
      </c>
    </row>
    <row r="331" spans="1:4" s="119" customFormat="1" ht="26.25" customHeight="1">
      <c r="A331" s="128" t="s">
        <v>837</v>
      </c>
      <c r="B331" s="128" t="s">
        <v>838</v>
      </c>
      <c r="C331" s="130">
        <v>2432.95</v>
      </c>
      <c r="D331" s="130">
        <v>2271.95</v>
      </c>
    </row>
    <row r="332" spans="1:4" ht="26.25" customHeight="1">
      <c r="A332" s="131" t="s">
        <v>839</v>
      </c>
      <c r="B332" s="131" t="s">
        <v>264</v>
      </c>
      <c r="C332" s="132">
        <v>867.06</v>
      </c>
      <c r="D332" s="132">
        <v>867.06</v>
      </c>
    </row>
    <row r="333" spans="1:4" ht="26.25" customHeight="1">
      <c r="A333" s="131" t="s">
        <v>840</v>
      </c>
      <c r="B333" s="131" t="s">
        <v>841</v>
      </c>
      <c r="C333" s="132">
        <v>370</v>
      </c>
      <c r="D333" s="132">
        <v>345</v>
      </c>
    </row>
    <row r="334" spans="1:4" ht="26.25" customHeight="1">
      <c r="A334" s="131" t="s">
        <v>842</v>
      </c>
      <c r="B334" s="131" t="s">
        <v>274</v>
      </c>
      <c r="C334" s="132">
        <v>906.39</v>
      </c>
      <c r="D334" s="132">
        <v>906.39</v>
      </c>
    </row>
    <row r="335" spans="1:4" ht="26.25" customHeight="1">
      <c r="A335" s="131" t="s">
        <v>843</v>
      </c>
      <c r="B335" s="131" t="s">
        <v>844</v>
      </c>
      <c r="C335" s="132">
        <v>289.5</v>
      </c>
      <c r="D335" s="132">
        <v>153.5</v>
      </c>
    </row>
    <row r="336" spans="1:4" s="119" customFormat="1" ht="26.25" customHeight="1">
      <c r="A336" s="128" t="s">
        <v>845</v>
      </c>
      <c r="B336" s="128" t="s">
        <v>846</v>
      </c>
      <c r="C336" s="130">
        <v>5920.49</v>
      </c>
      <c r="D336" s="130">
        <v>5920.49</v>
      </c>
    </row>
    <row r="337" spans="1:4" ht="26.25" customHeight="1">
      <c r="A337" s="131" t="s">
        <v>847</v>
      </c>
      <c r="B337" s="131" t="s">
        <v>848</v>
      </c>
      <c r="C337" s="132">
        <v>3728.34</v>
      </c>
      <c r="D337" s="132">
        <v>3728.34</v>
      </c>
    </row>
    <row r="338" spans="1:4" ht="26.25" customHeight="1">
      <c r="A338" s="131" t="s">
        <v>849</v>
      </c>
      <c r="B338" s="131" t="s">
        <v>850</v>
      </c>
      <c r="C338" s="132">
        <v>2192.15</v>
      </c>
      <c r="D338" s="132">
        <v>2192.15</v>
      </c>
    </row>
    <row r="339" spans="1:4" s="119" customFormat="1" ht="26.25" customHeight="1">
      <c r="A339" s="128" t="s">
        <v>851</v>
      </c>
      <c r="B339" s="128" t="s">
        <v>852</v>
      </c>
      <c r="C339" s="130">
        <v>114197</v>
      </c>
      <c r="D339" s="130">
        <v>13431</v>
      </c>
    </row>
    <row r="340" spans="1:4" ht="26.25" customHeight="1">
      <c r="A340" s="131" t="s">
        <v>853</v>
      </c>
      <c r="B340" s="131" t="s">
        <v>854</v>
      </c>
      <c r="C340" s="132">
        <v>3950</v>
      </c>
      <c r="D340" s="132">
        <v>3950</v>
      </c>
    </row>
    <row r="341" spans="1:4" ht="35.25" customHeight="1">
      <c r="A341" s="131" t="s">
        <v>855</v>
      </c>
      <c r="B341" s="133" t="s">
        <v>856</v>
      </c>
      <c r="C341" s="132">
        <v>11667</v>
      </c>
      <c r="D341" s="132">
        <v>0</v>
      </c>
    </row>
    <row r="342" spans="1:4" ht="26.25" customHeight="1">
      <c r="A342" s="131" t="s">
        <v>857</v>
      </c>
      <c r="B342" s="131" t="s">
        <v>858</v>
      </c>
      <c r="C342" s="132">
        <v>86566</v>
      </c>
      <c r="D342" s="132">
        <v>7500</v>
      </c>
    </row>
    <row r="343" spans="1:4" ht="34.5" customHeight="1">
      <c r="A343" s="131" t="s">
        <v>859</v>
      </c>
      <c r="B343" s="131" t="s">
        <v>860</v>
      </c>
      <c r="C343" s="132">
        <v>11433</v>
      </c>
      <c r="D343" s="132">
        <v>1400</v>
      </c>
    </row>
    <row r="344" spans="1:4" ht="26.25" customHeight="1">
      <c r="A344" s="131" t="s">
        <v>861</v>
      </c>
      <c r="B344" s="131" t="s">
        <v>862</v>
      </c>
      <c r="C344" s="132">
        <v>581</v>
      </c>
      <c r="D344" s="132">
        <v>581</v>
      </c>
    </row>
    <row r="345" spans="1:4" s="119" customFormat="1" ht="26.25" customHeight="1">
      <c r="A345" s="128" t="s">
        <v>863</v>
      </c>
      <c r="B345" s="128" t="s">
        <v>864</v>
      </c>
      <c r="C345" s="130">
        <v>405</v>
      </c>
      <c r="D345" s="130">
        <v>405</v>
      </c>
    </row>
    <row r="346" spans="1:4" ht="26.25" customHeight="1">
      <c r="A346" s="131" t="s">
        <v>865</v>
      </c>
      <c r="B346" s="131" t="s">
        <v>866</v>
      </c>
      <c r="C346" s="132">
        <v>405</v>
      </c>
      <c r="D346" s="132">
        <v>405</v>
      </c>
    </row>
    <row r="347" spans="1:4" s="119" customFormat="1" ht="26.25" customHeight="1">
      <c r="A347" s="128" t="s">
        <v>867</v>
      </c>
      <c r="B347" s="128" t="s">
        <v>868</v>
      </c>
      <c r="C347" s="130">
        <v>66</v>
      </c>
      <c r="D347" s="130">
        <v>0</v>
      </c>
    </row>
    <row r="348" spans="1:4" ht="26.25" customHeight="1">
      <c r="A348" s="131" t="s">
        <v>869</v>
      </c>
      <c r="B348" s="133" t="s">
        <v>870</v>
      </c>
      <c r="C348" s="132">
        <v>66</v>
      </c>
      <c r="D348" s="132">
        <v>0</v>
      </c>
    </row>
    <row r="349" spans="1:4" s="119" customFormat="1" ht="26.25" customHeight="1">
      <c r="A349" s="128" t="s">
        <v>871</v>
      </c>
      <c r="B349" s="128" t="s">
        <v>872</v>
      </c>
      <c r="C349" s="130">
        <v>472.79</v>
      </c>
      <c r="D349" s="130">
        <v>301.79</v>
      </c>
    </row>
    <row r="350" spans="1:4" ht="26.25" customHeight="1">
      <c r="A350" s="131" t="s">
        <v>873</v>
      </c>
      <c r="B350" s="131" t="s">
        <v>874</v>
      </c>
      <c r="C350" s="132">
        <v>472.79</v>
      </c>
      <c r="D350" s="132">
        <v>301.79</v>
      </c>
    </row>
    <row r="351" spans="1:4" s="119" customFormat="1" ht="26.25" customHeight="1">
      <c r="A351" s="128" t="s">
        <v>875</v>
      </c>
      <c r="B351" s="128" t="s">
        <v>54</v>
      </c>
      <c r="C351" s="130">
        <v>15667.69</v>
      </c>
      <c r="D351" s="130">
        <v>13132.69</v>
      </c>
    </row>
    <row r="352" spans="1:4" s="119" customFormat="1" ht="26.25" customHeight="1">
      <c r="A352" s="128" t="s">
        <v>876</v>
      </c>
      <c r="B352" s="128" t="s">
        <v>877</v>
      </c>
      <c r="C352" s="130">
        <v>3734.69</v>
      </c>
      <c r="D352" s="130">
        <v>3734.69</v>
      </c>
    </row>
    <row r="353" spans="1:4" ht="26.25" customHeight="1">
      <c r="A353" s="131" t="s">
        <v>878</v>
      </c>
      <c r="B353" s="131" t="s">
        <v>264</v>
      </c>
      <c r="C353" s="132">
        <v>2789.31</v>
      </c>
      <c r="D353" s="132">
        <v>2789.31</v>
      </c>
    </row>
    <row r="354" spans="1:4" ht="26.25" customHeight="1">
      <c r="A354" s="131" t="s">
        <v>879</v>
      </c>
      <c r="B354" s="131" t="s">
        <v>880</v>
      </c>
      <c r="C354" s="132">
        <v>107.37</v>
      </c>
      <c r="D354" s="132">
        <v>107.37</v>
      </c>
    </row>
    <row r="355" spans="1:4" ht="26.25" customHeight="1">
      <c r="A355" s="131" t="s">
        <v>881</v>
      </c>
      <c r="B355" s="131" t="s">
        <v>882</v>
      </c>
      <c r="C355" s="132">
        <v>838.01</v>
      </c>
      <c r="D355" s="132">
        <v>838.01</v>
      </c>
    </row>
    <row r="356" spans="1:4" s="119" customFormat="1" ht="26.25" customHeight="1">
      <c r="A356" s="128" t="s">
        <v>883</v>
      </c>
      <c r="B356" s="128" t="s">
        <v>884</v>
      </c>
      <c r="C356" s="135">
        <v>1205</v>
      </c>
      <c r="D356" s="135">
        <v>1205</v>
      </c>
    </row>
    <row r="357" spans="1:4" ht="26.25" customHeight="1">
      <c r="A357" s="131" t="s">
        <v>885</v>
      </c>
      <c r="B357" s="131" t="s">
        <v>886</v>
      </c>
      <c r="C357" s="132">
        <v>1205</v>
      </c>
      <c r="D357" s="132">
        <v>1205</v>
      </c>
    </row>
    <row r="358" spans="1:4" s="119" customFormat="1" ht="26.25" customHeight="1">
      <c r="A358" s="128" t="s">
        <v>887</v>
      </c>
      <c r="B358" s="128" t="s">
        <v>888</v>
      </c>
      <c r="C358" s="130">
        <v>7493</v>
      </c>
      <c r="D358" s="130">
        <v>5493</v>
      </c>
    </row>
    <row r="359" spans="1:4" ht="26.25" customHeight="1">
      <c r="A359" s="131" t="s">
        <v>889</v>
      </c>
      <c r="B359" s="131" t="s">
        <v>890</v>
      </c>
      <c r="C359" s="132">
        <v>4579</v>
      </c>
      <c r="D359" s="132">
        <v>4579</v>
      </c>
    </row>
    <row r="360" spans="1:4" ht="26.25" customHeight="1">
      <c r="A360" s="131" t="s">
        <v>891</v>
      </c>
      <c r="B360" s="131" t="s">
        <v>892</v>
      </c>
      <c r="C360" s="132">
        <v>2914</v>
      </c>
      <c r="D360" s="132">
        <v>914</v>
      </c>
    </row>
    <row r="361" spans="1:4" s="119" customFormat="1" ht="26.25" customHeight="1">
      <c r="A361" s="128" t="s">
        <v>893</v>
      </c>
      <c r="B361" s="128" t="s">
        <v>894</v>
      </c>
      <c r="C361" s="130">
        <v>2700</v>
      </c>
      <c r="D361" s="130">
        <v>2700</v>
      </c>
    </row>
    <row r="362" spans="1:4" ht="26.25" customHeight="1">
      <c r="A362" s="131" t="s">
        <v>895</v>
      </c>
      <c r="B362" s="131" t="s">
        <v>896</v>
      </c>
      <c r="C362" s="132">
        <v>2700</v>
      </c>
      <c r="D362" s="132">
        <v>2700</v>
      </c>
    </row>
    <row r="363" spans="1:4" s="119" customFormat="1" ht="26.25" customHeight="1">
      <c r="A363" s="128" t="s">
        <v>897</v>
      </c>
      <c r="B363" s="128" t="s">
        <v>898</v>
      </c>
      <c r="C363" s="130">
        <v>535</v>
      </c>
      <c r="D363" s="130">
        <v>0</v>
      </c>
    </row>
    <row r="364" spans="1:4" ht="26.25" customHeight="1">
      <c r="A364" s="131" t="s">
        <v>899</v>
      </c>
      <c r="B364" s="133" t="s">
        <v>900</v>
      </c>
      <c r="C364" s="132">
        <v>521</v>
      </c>
      <c r="D364" s="132">
        <v>0</v>
      </c>
    </row>
    <row r="365" spans="1:4" ht="26.25" customHeight="1">
      <c r="A365" s="131" t="s">
        <v>901</v>
      </c>
      <c r="B365" s="133" t="s">
        <v>902</v>
      </c>
      <c r="C365" s="132">
        <v>14</v>
      </c>
      <c r="D365" s="132">
        <v>0</v>
      </c>
    </row>
    <row r="366" spans="1:4" s="119" customFormat="1" ht="26.25" customHeight="1">
      <c r="A366" s="128" t="s">
        <v>903</v>
      </c>
      <c r="B366" s="128" t="s">
        <v>55</v>
      </c>
      <c r="C366" s="130">
        <v>68517.57</v>
      </c>
      <c r="D366" s="130">
        <v>68472.57</v>
      </c>
    </row>
    <row r="367" spans="1:4" s="119" customFormat="1" ht="26.25" customHeight="1">
      <c r="A367" s="128" t="s">
        <v>904</v>
      </c>
      <c r="B367" s="128" t="s">
        <v>905</v>
      </c>
      <c r="C367" s="130">
        <v>10380.44</v>
      </c>
      <c r="D367" s="130">
        <v>10380.44</v>
      </c>
    </row>
    <row r="368" spans="1:4" ht="26.25" customHeight="1">
      <c r="A368" s="131" t="s">
        <v>906</v>
      </c>
      <c r="B368" s="131" t="s">
        <v>264</v>
      </c>
      <c r="C368" s="132">
        <v>1923.43</v>
      </c>
      <c r="D368" s="132">
        <v>1923.43</v>
      </c>
    </row>
    <row r="369" spans="1:4" ht="26.25" customHeight="1">
      <c r="A369" s="131" t="s">
        <v>907</v>
      </c>
      <c r="B369" s="131" t="s">
        <v>908</v>
      </c>
      <c r="C369" s="132">
        <v>4962.4</v>
      </c>
      <c r="D369" s="132">
        <v>4962.4</v>
      </c>
    </row>
    <row r="370" spans="1:4" ht="26.25" customHeight="1">
      <c r="A370" s="131" t="s">
        <v>909</v>
      </c>
      <c r="B370" s="131" t="s">
        <v>910</v>
      </c>
      <c r="C370" s="132">
        <v>1381.05</v>
      </c>
      <c r="D370" s="132">
        <v>1381.05</v>
      </c>
    </row>
    <row r="371" spans="1:4" ht="26.25" customHeight="1">
      <c r="A371" s="131" t="s">
        <v>911</v>
      </c>
      <c r="B371" s="131" t="s">
        <v>912</v>
      </c>
      <c r="C371" s="132">
        <v>36.86</v>
      </c>
      <c r="D371" s="132">
        <v>36.86</v>
      </c>
    </row>
    <row r="372" spans="1:4" ht="26.25" customHeight="1">
      <c r="A372" s="131" t="s">
        <v>913</v>
      </c>
      <c r="B372" s="131" t="s">
        <v>914</v>
      </c>
      <c r="C372" s="132">
        <v>1105</v>
      </c>
      <c r="D372" s="132">
        <v>1105</v>
      </c>
    </row>
    <row r="373" spans="1:4" ht="26.25" customHeight="1">
      <c r="A373" s="131" t="s">
        <v>915</v>
      </c>
      <c r="B373" s="131" t="s">
        <v>916</v>
      </c>
      <c r="C373" s="132">
        <v>971.7</v>
      </c>
      <c r="D373" s="132">
        <v>971.7</v>
      </c>
    </row>
    <row r="374" spans="1:4" s="119" customFormat="1" ht="26.25" customHeight="1">
      <c r="A374" s="128" t="s">
        <v>917</v>
      </c>
      <c r="B374" s="128" t="s">
        <v>918</v>
      </c>
      <c r="C374" s="130">
        <v>3600.33</v>
      </c>
      <c r="D374" s="130">
        <v>3600.33</v>
      </c>
    </row>
    <row r="375" spans="1:4" ht="26.25" customHeight="1">
      <c r="A375" s="131" t="s">
        <v>919</v>
      </c>
      <c r="B375" s="131" t="s">
        <v>920</v>
      </c>
      <c r="C375" s="132">
        <v>3600.33</v>
      </c>
      <c r="D375" s="132">
        <v>3600.33</v>
      </c>
    </row>
    <row r="376" spans="1:4" s="119" customFormat="1" ht="26.25" customHeight="1">
      <c r="A376" s="128" t="s">
        <v>921</v>
      </c>
      <c r="B376" s="128" t="s">
        <v>922</v>
      </c>
      <c r="C376" s="130">
        <v>34890.98</v>
      </c>
      <c r="D376" s="130">
        <v>34845.98</v>
      </c>
    </row>
    <row r="377" spans="1:4" ht="26.25" customHeight="1">
      <c r="A377" s="131" t="s">
        <v>923</v>
      </c>
      <c r="B377" s="131" t="s">
        <v>924</v>
      </c>
      <c r="C377" s="132">
        <v>200</v>
      </c>
      <c r="D377" s="132">
        <v>200</v>
      </c>
    </row>
    <row r="378" spans="1:4" ht="26.25" customHeight="1">
      <c r="A378" s="131" t="s">
        <v>925</v>
      </c>
      <c r="B378" s="131" t="s">
        <v>926</v>
      </c>
      <c r="C378" s="132">
        <v>34690.98</v>
      </c>
      <c r="D378" s="132">
        <v>34645.98</v>
      </c>
    </row>
    <row r="379" spans="1:4" s="119" customFormat="1" ht="26.25" customHeight="1">
      <c r="A379" s="128" t="s">
        <v>927</v>
      </c>
      <c r="B379" s="128" t="s">
        <v>928</v>
      </c>
      <c r="C379" s="130">
        <v>9997.56</v>
      </c>
      <c r="D379" s="130">
        <v>9997.56</v>
      </c>
    </row>
    <row r="380" spans="1:4" ht="26.25" customHeight="1">
      <c r="A380" s="131" t="s">
        <v>929</v>
      </c>
      <c r="B380" s="131" t="s">
        <v>930</v>
      </c>
      <c r="C380" s="132">
        <v>9997.56</v>
      </c>
      <c r="D380" s="132">
        <v>9997.56</v>
      </c>
    </row>
    <row r="381" spans="1:4" s="119" customFormat="1" ht="26.25" customHeight="1">
      <c r="A381" s="128" t="s">
        <v>931</v>
      </c>
      <c r="B381" s="128" t="s">
        <v>932</v>
      </c>
      <c r="C381" s="130">
        <v>668.26</v>
      </c>
      <c r="D381" s="130">
        <v>668.26</v>
      </c>
    </row>
    <row r="382" spans="1:4" ht="26.25" customHeight="1">
      <c r="A382" s="131" t="s">
        <v>933</v>
      </c>
      <c r="B382" s="131" t="s">
        <v>934</v>
      </c>
      <c r="C382" s="132">
        <v>668.26</v>
      </c>
      <c r="D382" s="132">
        <v>668.26</v>
      </c>
    </row>
    <row r="383" spans="1:4" s="119" customFormat="1" ht="34.5" customHeight="1">
      <c r="A383" s="128" t="s">
        <v>935</v>
      </c>
      <c r="B383" s="128" t="s">
        <v>936</v>
      </c>
      <c r="C383" s="130">
        <v>8980</v>
      </c>
      <c r="D383" s="130">
        <v>8980</v>
      </c>
    </row>
    <row r="384" spans="1:4" ht="26.25" customHeight="1">
      <c r="A384" s="131" t="s">
        <v>937</v>
      </c>
      <c r="B384" s="131" t="s">
        <v>938</v>
      </c>
      <c r="C384" s="132">
        <v>8980</v>
      </c>
      <c r="D384" s="132">
        <v>8980</v>
      </c>
    </row>
    <row r="385" spans="1:4" s="119" customFormat="1" ht="26.25" customHeight="1">
      <c r="A385" s="128" t="s">
        <v>939</v>
      </c>
      <c r="B385" s="128" t="s">
        <v>56</v>
      </c>
      <c r="C385" s="130">
        <v>60354.23</v>
      </c>
      <c r="D385" s="130">
        <v>47670.23</v>
      </c>
    </row>
    <row r="386" spans="1:4" s="119" customFormat="1" ht="26.25" customHeight="1">
      <c r="A386" s="128" t="s">
        <v>940</v>
      </c>
      <c r="B386" s="128" t="s">
        <v>941</v>
      </c>
      <c r="C386" s="130">
        <v>10978</v>
      </c>
      <c r="D386" s="130">
        <v>9229</v>
      </c>
    </row>
    <row r="387" spans="1:4" ht="26.25" customHeight="1">
      <c r="A387" s="131" t="s">
        <v>942</v>
      </c>
      <c r="B387" s="131" t="s">
        <v>264</v>
      </c>
      <c r="C387" s="132">
        <v>2537.54</v>
      </c>
      <c r="D387" s="132">
        <v>2537.54</v>
      </c>
    </row>
    <row r="388" spans="1:4" ht="26.25" customHeight="1">
      <c r="A388" s="131" t="s">
        <v>943</v>
      </c>
      <c r="B388" s="131" t="s">
        <v>274</v>
      </c>
      <c r="C388" s="132">
        <v>2913.16</v>
      </c>
      <c r="D388" s="132">
        <v>2913.16</v>
      </c>
    </row>
    <row r="389" spans="1:4" ht="26.25" customHeight="1">
      <c r="A389" s="131" t="s">
        <v>944</v>
      </c>
      <c r="B389" s="131" t="s">
        <v>945</v>
      </c>
      <c r="C389" s="132">
        <v>2146.3</v>
      </c>
      <c r="D389" s="132">
        <v>1418.3</v>
      </c>
    </row>
    <row r="390" spans="1:4" ht="26.25" customHeight="1">
      <c r="A390" s="131" t="s">
        <v>946</v>
      </c>
      <c r="B390" s="134" t="s">
        <v>947</v>
      </c>
      <c r="C390" s="132">
        <v>76</v>
      </c>
      <c r="D390" s="132">
        <v>15</v>
      </c>
    </row>
    <row r="391" spans="1:4" ht="26.25" customHeight="1">
      <c r="A391" s="131" t="s">
        <v>948</v>
      </c>
      <c r="B391" s="131" t="s">
        <v>949</v>
      </c>
      <c r="C391" s="132">
        <v>90</v>
      </c>
      <c r="D391" s="132">
        <v>90</v>
      </c>
    </row>
    <row r="392" spans="1:4" ht="26.25" customHeight="1">
      <c r="A392" s="131" t="s">
        <v>950</v>
      </c>
      <c r="B392" s="131" t="s">
        <v>951</v>
      </c>
      <c r="C392" s="132">
        <v>190</v>
      </c>
      <c r="D392" s="132">
        <v>190</v>
      </c>
    </row>
    <row r="393" spans="1:4" ht="26.25" customHeight="1">
      <c r="A393" s="131" t="s">
        <v>952</v>
      </c>
      <c r="B393" s="134" t="s">
        <v>953</v>
      </c>
      <c r="C393" s="132">
        <v>340</v>
      </c>
      <c r="D393" s="132">
        <v>0</v>
      </c>
    </row>
    <row r="394" spans="1:4" ht="26.25" customHeight="1">
      <c r="A394" s="131" t="s">
        <v>954</v>
      </c>
      <c r="B394" s="131" t="s">
        <v>955</v>
      </c>
      <c r="C394" s="132">
        <v>720</v>
      </c>
      <c r="D394" s="132">
        <v>720</v>
      </c>
    </row>
    <row r="395" spans="1:4" ht="26.25" customHeight="1">
      <c r="A395" s="131" t="s">
        <v>956</v>
      </c>
      <c r="B395" s="133" t="s">
        <v>957</v>
      </c>
      <c r="C395" s="132">
        <v>150</v>
      </c>
      <c r="D395" s="132">
        <v>150</v>
      </c>
    </row>
    <row r="396" spans="1:4" ht="26.25" customHeight="1">
      <c r="A396" s="131" t="s">
        <v>958</v>
      </c>
      <c r="B396" s="133" t="s">
        <v>959</v>
      </c>
      <c r="C396" s="132">
        <v>20</v>
      </c>
      <c r="D396" s="132">
        <v>0</v>
      </c>
    </row>
    <row r="397" spans="1:4" ht="26.25" customHeight="1">
      <c r="A397" s="131" t="s">
        <v>960</v>
      </c>
      <c r="B397" s="133" t="s">
        <v>961</v>
      </c>
      <c r="C397" s="132">
        <v>600</v>
      </c>
      <c r="D397" s="132">
        <v>0</v>
      </c>
    </row>
    <row r="398" spans="1:4" ht="26.25" customHeight="1">
      <c r="A398" s="131" t="s">
        <v>962</v>
      </c>
      <c r="B398" s="131" t="s">
        <v>963</v>
      </c>
      <c r="C398" s="132">
        <v>1195</v>
      </c>
      <c r="D398" s="132">
        <v>1195</v>
      </c>
    </row>
    <row r="399" spans="1:4" s="119" customFormat="1" ht="24.75" customHeight="1">
      <c r="A399" s="128" t="s">
        <v>964</v>
      </c>
      <c r="B399" s="128" t="s">
        <v>965</v>
      </c>
      <c r="C399" s="130">
        <v>8689.76</v>
      </c>
      <c r="D399" s="130">
        <v>5153.76</v>
      </c>
    </row>
    <row r="400" spans="1:4" ht="24.75" customHeight="1">
      <c r="A400" s="131" t="s">
        <v>966</v>
      </c>
      <c r="B400" s="131" t="s">
        <v>264</v>
      </c>
      <c r="C400" s="132">
        <v>896.3</v>
      </c>
      <c r="D400" s="132">
        <v>896.3</v>
      </c>
    </row>
    <row r="401" spans="1:4" ht="24.75" customHeight="1">
      <c r="A401" s="131" t="s">
        <v>967</v>
      </c>
      <c r="B401" s="131" t="s">
        <v>968</v>
      </c>
      <c r="C401" s="132">
        <v>1723.46</v>
      </c>
      <c r="D401" s="132">
        <v>1288.46</v>
      </c>
    </row>
    <row r="402" spans="1:4" ht="24.75" customHeight="1">
      <c r="A402" s="131" t="s">
        <v>969</v>
      </c>
      <c r="B402" s="131" t="s">
        <v>970</v>
      </c>
      <c r="C402" s="132">
        <v>573</v>
      </c>
      <c r="D402" s="132">
        <v>253</v>
      </c>
    </row>
    <row r="403" spans="1:4" ht="24.75" customHeight="1">
      <c r="A403" s="131" t="s">
        <v>971</v>
      </c>
      <c r="B403" s="133" t="s">
        <v>972</v>
      </c>
      <c r="C403" s="132">
        <v>1266</v>
      </c>
      <c r="D403" s="132">
        <v>0</v>
      </c>
    </row>
    <row r="404" spans="1:4" ht="24.75" customHeight="1">
      <c r="A404" s="131" t="s">
        <v>973</v>
      </c>
      <c r="B404" s="134" t="s">
        <v>974</v>
      </c>
      <c r="C404" s="132">
        <v>156</v>
      </c>
      <c r="D404" s="132">
        <v>0</v>
      </c>
    </row>
    <row r="405" spans="1:4" ht="24.75" customHeight="1">
      <c r="A405" s="131" t="s">
        <v>975</v>
      </c>
      <c r="B405" s="131" t="s">
        <v>976</v>
      </c>
      <c r="C405" s="132">
        <v>26</v>
      </c>
      <c r="D405" s="132">
        <v>26</v>
      </c>
    </row>
    <row r="406" spans="1:4" ht="24.75" customHeight="1">
      <c r="A406" s="131" t="s">
        <v>977</v>
      </c>
      <c r="B406" s="133" t="s">
        <v>978</v>
      </c>
      <c r="C406" s="132">
        <v>122</v>
      </c>
      <c r="D406" s="132">
        <v>0</v>
      </c>
    </row>
    <row r="407" spans="1:4" ht="24.75" customHeight="1">
      <c r="A407" s="131" t="s">
        <v>979</v>
      </c>
      <c r="B407" s="131" t="s">
        <v>980</v>
      </c>
      <c r="C407" s="132">
        <v>200</v>
      </c>
      <c r="D407" s="132">
        <v>200</v>
      </c>
    </row>
    <row r="408" spans="1:4" ht="26.25" customHeight="1">
      <c r="A408" s="131" t="s">
        <v>981</v>
      </c>
      <c r="B408" s="131" t="s">
        <v>982</v>
      </c>
      <c r="C408" s="132">
        <v>224</v>
      </c>
      <c r="D408" s="132">
        <v>224</v>
      </c>
    </row>
    <row r="409" spans="1:4" ht="26.25" customHeight="1">
      <c r="A409" s="131" t="s">
        <v>983</v>
      </c>
      <c r="B409" s="131" t="s">
        <v>984</v>
      </c>
      <c r="C409" s="132">
        <v>3503</v>
      </c>
      <c r="D409" s="132">
        <v>2266</v>
      </c>
    </row>
    <row r="410" spans="1:4" s="119" customFormat="1" ht="26.25" customHeight="1">
      <c r="A410" s="128" t="s">
        <v>985</v>
      </c>
      <c r="B410" s="128" t="s">
        <v>986</v>
      </c>
      <c r="C410" s="130">
        <v>8823.85</v>
      </c>
      <c r="D410" s="130">
        <v>7949.85</v>
      </c>
    </row>
    <row r="411" spans="1:4" ht="26.25" customHeight="1">
      <c r="A411" s="131" t="s">
        <v>987</v>
      </c>
      <c r="B411" s="131" t="s">
        <v>264</v>
      </c>
      <c r="C411" s="132">
        <v>2454.65</v>
      </c>
      <c r="D411" s="132">
        <v>2454.65</v>
      </c>
    </row>
    <row r="412" spans="1:4" ht="26.25" customHeight="1">
      <c r="A412" s="131" t="s">
        <v>988</v>
      </c>
      <c r="B412" s="131" t="s">
        <v>989</v>
      </c>
      <c r="C412" s="132">
        <v>875.73</v>
      </c>
      <c r="D412" s="132">
        <v>875.73</v>
      </c>
    </row>
    <row r="413" spans="1:4" ht="26.25" customHeight="1">
      <c r="A413" s="131" t="s">
        <v>990</v>
      </c>
      <c r="B413" s="131" t="s">
        <v>991</v>
      </c>
      <c r="C413" s="132">
        <v>1182.16</v>
      </c>
      <c r="D413" s="132">
        <v>1182.16</v>
      </c>
    </row>
    <row r="414" spans="1:4" ht="26.25" customHeight="1">
      <c r="A414" s="131" t="s">
        <v>992</v>
      </c>
      <c r="B414" s="131" t="s">
        <v>993</v>
      </c>
      <c r="C414" s="132">
        <v>2083.34</v>
      </c>
      <c r="D414" s="132">
        <v>1899.34</v>
      </c>
    </row>
    <row r="415" spans="1:4" ht="26.25" customHeight="1">
      <c r="A415" s="131" t="s">
        <v>994</v>
      </c>
      <c r="B415" s="131" t="s">
        <v>995</v>
      </c>
      <c r="C415" s="132">
        <v>30.6</v>
      </c>
      <c r="D415" s="132">
        <v>30.6</v>
      </c>
    </row>
    <row r="416" spans="1:4" ht="26.25" customHeight="1">
      <c r="A416" s="131" t="s">
        <v>996</v>
      </c>
      <c r="B416" s="131" t="s">
        <v>997</v>
      </c>
      <c r="C416" s="132">
        <v>108</v>
      </c>
      <c r="D416" s="132">
        <v>108</v>
      </c>
    </row>
    <row r="417" spans="1:4" ht="26.25" customHeight="1">
      <c r="A417" s="131" t="s">
        <v>998</v>
      </c>
      <c r="B417" s="131" t="s">
        <v>999</v>
      </c>
      <c r="C417" s="132">
        <v>100</v>
      </c>
      <c r="D417" s="132">
        <v>100</v>
      </c>
    </row>
    <row r="418" spans="1:4" ht="26.25" customHeight="1">
      <c r="A418" s="131" t="s">
        <v>1000</v>
      </c>
      <c r="B418" s="131" t="s">
        <v>1001</v>
      </c>
      <c r="C418" s="132">
        <v>586.45</v>
      </c>
      <c r="D418" s="132">
        <v>586.45</v>
      </c>
    </row>
    <row r="419" spans="1:4" ht="26.25" customHeight="1">
      <c r="A419" s="131" t="s">
        <v>1002</v>
      </c>
      <c r="B419" s="131" t="s">
        <v>1003</v>
      </c>
      <c r="C419" s="132">
        <v>582</v>
      </c>
      <c r="D419" s="132">
        <v>360</v>
      </c>
    </row>
    <row r="420" spans="1:4" ht="26.25" customHeight="1">
      <c r="A420" s="131" t="s">
        <v>1004</v>
      </c>
      <c r="B420" s="134" t="s">
        <v>1005</v>
      </c>
      <c r="C420" s="132">
        <v>6</v>
      </c>
      <c r="D420" s="132">
        <v>6</v>
      </c>
    </row>
    <row r="421" spans="1:4" ht="26.25" customHeight="1">
      <c r="A421" s="131" t="s">
        <v>1006</v>
      </c>
      <c r="B421" s="134" t="s">
        <v>1007</v>
      </c>
      <c r="C421" s="132">
        <v>234</v>
      </c>
      <c r="D421" s="132">
        <v>0</v>
      </c>
    </row>
    <row r="422" spans="1:4" ht="26.25" customHeight="1">
      <c r="A422" s="131" t="s">
        <v>1008</v>
      </c>
      <c r="B422" s="131" t="s">
        <v>1009</v>
      </c>
      <c r="C422" s="132">
        <v>355.92</v>
      </c>
      <c r="D422" s="132">
        <v>121.92</v>
      </c>
    </row>
    <row r="423" spans="1:4" ht="26.25" customHeight="1">
      <c r="A423" s="131" t="s">
        <v>1010</v>
      </c>
      <c r="B423" s="131" t="s">
        <v>1011</v>
      </c>
      <c r="C423" s="132">
        <v>225</v>
      </c>
      <c r="D423" s="132">
        <v>225</v>
      </c>
    </row>
    <row r="424" spans="1:4" s="119" customFormat="1" ht="26.25" customHeight="1">
      <c r="A424" s="128" t="s">
        <v>1012</v>
      </c>
      <c r="B424" s="128" t="s">
        <v>1013</v>
      </c>
      <c r="C424" s="130">
        <v>15226.38</v>
      </c>
      <c r="D424" s="130">
        <v>14376.38</v>
      </c>
    </row>
    <row r="425" spans="1:4" ht="26.25" customHeight="1">
      <c r="A425" s="131" t="s">
        <v>1014</v>
      </c>
      <c r="B425" s="131" t="s">
        <v>264</v>
      </c>
      <c r="C425" s="132">
        <v>422.88</v>
      </c>
      <c r="D425" s="132">
        <v>422.88</v>
      </c>
    </row>
    <row r="426" spans="1:4" ht="26.25" customHeight="1">
      <c r="A426" s="131" t="s">
        <v>1015</v>
      </c>
      <c r="B426" s="134" t="s">
        <v>1016</v>
      </c>
      <c r="C426" s="132">
        <v>1120</v>
      </c>
      <c r="D426" s="132">
        <v>1120</v>
      </c>
    </row>
    <row r="427" spans="1:4" ht="26.25" customHeight="1">
      <c r="A427" s="131" t="s">
        <v>1017</v>
      </c>
      <c r="B427" s="131" t="s">
        <v>1018</v>
      </c>
      <c r="C427" s="132">
        <v>3703</v>
      </c>
      <c r="D427" s="132">
        <v>3053</v>
      </c>
    </row>
    <row r="428" spans="1:4" ht="26.25" customHeight="1">
      <c r="A428" s="131" t="s">
        <v>1019</v>
      </c>
      <c r="B428" s="131" t="s">
        <v>1020</v>
      </c>
      <c r="C428" s="132">
        <v>2000</v>
      </c>
      <c r="D428" s="132">
        <v>2000</v>
      </c>
    </row>
    <row r="429" spans="1:4" ht="26.25" customHeight="1">
      <c r="A429" s="131" t="s">
        <v>1021</v>
      </c>
      <c r="B429" s="131" t="s">
        <v>1022</v>
      </c>
      <c r="C429" s="132">
        <v>182.5</v>
      </c>
      <c r="D429" s="132">
        <v>182.5</v>
      </c>
    </row>
    <row r="430" spans="1:4" ht="26.25" customHeight="1">
      <c r="A430" s="131" t="s">
        <v>1023</v>
      </c>
      <c r="B430" s="131" t="s">
        <v>1024</v>
      </c>
      <c r="C430" s="132">
        <v>7798</v>
      </c>
      <c r="D430" s="132">
        <v>7598</v>
      </c>
    </row>
    <row r="431" spans="1:4" s="119" customFormat="1" ht="26.25" customHeight="1">
      <c r="A431" s="128" t="s">
        <v>1025</v>
      </c>
      <c r="B431" s="128" t="s">
        <v>1026</v>
      </c>
      <c r="C431" s="130">
        <v>3453</v>
      </c>
      <c r="D431" s="130">
        <v>103</v>
      </c>
    </row>
    <row r="432" spans="1:4" ht="26.25" customHeight="1">
      <c r="A432" s="131" t="s">
        <v>1027</v>
      </c>
      <c r="B432" s="133" t="s">
        <v>1028</v>
      </c>
      <c r="C432" s="132">
        <v>3350</v>
      </c>
      <c r="D432" s="132">
        <v>0</v>
      </c>
    </row>
    <row r="433" spans="1:4" ht="26.25" customHeight="1">
      <c r="A433" s="131" t="s">
        <v>1029</v>
      </c>
      <c r="B433" s="131" t="s">
        <v>1030</v>
      </c>
      <c r="C433" s="132">
        <v>103</v>
      </c>
      <c r="D433" s="132">
        <v>103</v>
      </c>
    </row>
    <row r="434" spans="1:4" s="119" customFormat="1" ht="26.25" customHeight="1">
      <c r="A434" s="128" t="s">
        <v>1031</v>
      </c>
      <c r="B434" s="128" t="s">
        <v>1032</v>
      </c>
      <c r="C434" s="130">
        <v>9364</v>
      </c>
      <c r="D434" s="130">
        <v>9364</v>
      </c>
    </row>
    <row r="435" spans="1:4" ht="26.25" customHeight="1">
      <c r="A435" s="131" t="s">
        <v>1033</v>
      </c>
      <c r="B435" s="131" t="s">
        <v>1034</v>
      </c>
      <c r="C435" s="132">
        <v>2205</v>
      </c>
      <c r="D435" s="132">
        <v>2205</v>
      </c>
    </row>
    <row r="436" spans="1:4" ht="26.25" customHeight="1">
      <c r="A436" s="131" t="s">
        <v>1035</v>
      </c>
      <c r="B436" s="131" t="s">
        <v>1036</v>
      </c>
      <c r="C436" s="132">
        <v>43</v>
      </c>
      <c r="D436" s="132">
        <v>43</v>
      </c>
    </row>
    <row r="437" spans="1:4" ht="26.25" customHeight="1">
      <c r="A437" s="131" t="s">
        <v>1037</v>
      </c>
      <c r="B437" s="131" t="s">
        <v>1038</v>
      </c>
      <c r="C437" s="132">
        <v>6421</v>
      </c>
      <c r="D437" s="132">
        <v>6421</v>
      </c>
    </row>
    <row r="438" spans="1:4" ht="26.25" customHeight="1">
      <c r="A438" s="131" t="s">
        <v>1039</v>
      </c>
      <c r="B438" s="131" t="s">
        <v>1040</v>
      </c>
      <c r="C438" s="132">
        <v>600</v>
      </c>
      <c r="D438" s="132">
        <v>600</v>
      </c>
    </row>
    <row r="439" spans="1:4" ht="26.25" customHeight="1">
      <c r="A439" s="131" t="s">
        <v>1041</v>
      </c>
      <c r="B439" s="131" t="s">
        <v>1042</v>
      </c>
      <c r="C439" s="132">
        <v>95</v>
      </c>
      <c r="D439" s="132">
        <v>95</v>
      </c>
    </row>
    <row r="440" spans="1:4" s="119" customFormat="1" ht="26.25" customHeight="1">
      <c r="A440" s="128" t="s">
        <v>1043</v>
      </c>
      <c r="B440" s="128" t="s">
        <v>1044</v>
      </c>
      <c r="C440" s="130">
        <v>3749.24</v>
      </c>
      <c r="D440" s="130">
        <v>1424.24</v>
      </c>
    </row>
    <row r="441" spans="1:4" ht="26.25" customHeight="1">
      <c r="A441" s="131" t="s">
        <v>1045</v>
      </c>
      <c r="B441" s="131" t="s">
        <v>1046</v>
      </c>
      <c r="C441" s="132">
        <v>2625</v>
      </c>
      <c r="D441" s="132">
        <v>300</v>
      </c>
    </row>
    <row r="442" spans="1:4" ht="26.25" customHeight="1">
      <c r="A442" s="131" t="s">
        <v>1047</v>
      </c>
      <c r="B442" s="131" t="s">
        <v>1048</v>
      </c>
      <c r="C442" s="132">
        <v>1124.24</v>
      </c>
      <c r="D442" s="132">
        <v>1124.24</v>
      </c>
    </row>
    <row r="443" spans="1:4" s="119" customFormat="1" ht="26.25" customHeight="1">
      <c r="A443" s="128" t="s">
        <v>1049</v>
      </c>
      <c r="B443" s="128" t="s">
        <v>1050</v>
      </c>
      <c r="C443" s="130">
        <v>70</v>
      </c>
      <c r="D443" s="130">
        <v>70</v>
      </c>
    </row>
    <row r="444" spans="1:4" ht="26.25" customHeight="1">
      <c r="A444" s="131" t="s">
        <v>1051</v>
      </c>
      <c r="B444" s="131" t="s">
        <v>1052</v>
      </c>
      <c r="C444" s="132">
        <v>70</v>
      </c>
      <c r="D444" s="132">
        <v>70</v>
      </c>
    </row>
    <row r="445" spans="1:4" s="119" customFormat="1" ht="26.25" customHeight="1">
      <c r="A445" s="128" t="s">
        <v>1053</v>
      </c>
      <c r="B445" s="128" t="s">
        <v>57</v>
      </c>
      <c r="C445" s="130">
        <v>20906.41</v>
      </c>
      <c r="D445" s="130">
        <v>17247.41</v>
      </c>
    </row>
    <row r="446" spans="1:4" s="119" customFormat="1" ht="26.25" customHeight="1">
      <c r="A446" s="128" t="s">
        <v>1054</v>
      </c>
      <c r="B446" s="128" t="s">
        <v>1055</v>
      </c>
      <c r="C446" s="130">
        <v>17243.21</v>
      </c>
      <c r="D446" s="130">
        <v>17243.21</v>
      </c>
    </row>
    <row r="447" spans="1:4" ht="26.25" customHeight="1">
      <c r="A447" s="131" t="s">
        <v>1056</v>
      </c>
      <c r="B447" s="131" t="s">
        <v>264</v>
      </c>
      <c r="C447" s="132">
        <v>517.97</v>
      </c>
      <c r="D447" s="132">
        <v>517.97</v>
      </c>
    </row>
    <row r="448" spans="1:4" ht="26.25" customHeight="1">
      <c r="A448" s="131" t="s">
        <v>1057</v>
      </c>
      <c r="B448" s="131" t="s">
        <v>1058</v>
      </c>
      <c r="C448" s="132">
        <v>13647.96</v>
      </c>
      <c r="D448" s="132">
        <v>13647.96</v>
      </c>
    </row>
    <row r="449" spans="1:4" ht="26.25" customHeight="1">
      <c r="A449" s="131" t="s">
        <v>1059</v>
      </c>
      <c r="B449" s="131" t="s">
        <v>1060</v>
      </c>
      <c r="C449" s="132">
        <v>523</v>
      </c>
      <c r="D449" s="132">
        <v>523</v>
      </c>
    </row>
    <row r="450" spans="1:4" ht="26.25" customHeight="1">
      <c r="A450" s="131" t="s">
        <v>1061</v>
      </c>
      <c r="B450" s="131" t="s">
        <v>1062</v>
      </c>
      <c r="C450" s="132">
        <v>1536.28</v>
      </c>
      <c r="D450" s="132">
        <v>1536.28</v>
      </c>
    </row>
    <row r="451" spans="1:4" ht="26.25" customHeight="1">
      <c r="A451" s="131" t="s">
        <v>1063</v>
      </c>
      <c r="B451" s="131" t="s">
        <v>1064</v>
      </c>
      <c r="C451" s="132">
        <v>1018</v>
      </c>
      <c r="D451" s="132">
        <v>1018</v>
      </c>
    </row>
    <row r="452" spans="1:4" s="119" customFormat="1" ht="26.25" customHeight="1">
      <c r="A452" s="128" t="s">
        <v>1065</v>
      </c>
      <c r="B452" s="128" t="s">
        <v>1066</v>
      </c>
      <c r="C452" s="130">
        <v>3659</v>
      </c>
      <c r="D452" s="130">
        <v>0</v>
      </c>
    </row>
    <row r="453" spans="1:4" ht="26.25" customHeight="1">
      <c r="A453" s="131" t="s">
        <v>1067</v>
      </c>
      <c r="B453" s="131" t="s">
        <v>1068</v>
      </c>
      <c r="C453" s="132">
        <v>1496</v>
      </c>
      <c r="D453" s="132">
        <v>0</v>
      </c>
    </row>
    <row r="454" spans="1:4" ht="26.25" customHeight="1">
      <c r="A454" s="131" t="s">
        <v>1069</v>
      </c>
      <c r="B454" s="133" t="s">
        <v>1070</v>
      </c>
      <c r="C454" s="132">
        <v>2163</v>
      </c>
      <c r="D454" s="132">
        <v>0</v>
      </c>
    </row>
    <row r="455" spans="1:4" s="119" customFormat="1" ht="26.25" customHeight="1">
      <c r="A455" s="128" t="s">
        <v>1071</v>
      </c>
      <c r="B455" s="128" t="s">
        <v>1072</v>
      </c>
      <c r="C455" s="130">
        <v>4.2</v>
      </c>
      <c r="D455" s="130">
        <v>4.2</v>
      </c>
    </row>
    <row r="456" spans="1:4" ht="26.25" customHeight="1">
      <c r="A456" s="131" t="s">
        <v>1073</v>
      </c>
      <c r="B456" s="131" t="s">
        <v>1074</v>
      </c>
      <c r="C456" s="132">
        <v>4.2</v>
      </c>
      <c r="D456" s="132">
        <v>4.2</v>
      </c>
    </row>
    <row r="457" spans="1:4" s="119" customFormat="1" ht="26.25" customHeight="1">
      <c r="A457" s="128" t="s">
        <v>1075</v>
      </c>
      <c r="B457" s="128" t="s">
        <v>58</v>
      </c>
      <c r="C457" s="130">
        <v>19300.47</v>
      </c>
      <c r="D457" s="130">
        <v>19300.47</v>
      </c>
    </row>
    <row r="458" spans="1:4" s="119" customFormat="1" ht="26.25" customHeight="1">
      <c r="A458" s="128" t="s">
        <v>1076</v>
      </c>
      <c r="B458" s="128" t="s">
        <v>1077</v>
      </c>
      <c r="C458" s="130">
        <v>1099.72</v>
      </c>
      <c r="D458" s="130">
        <v>1099.72</v>
      </c>
    </row>
    <row r="459" spans="1:4" ht="26.25" customHeight="1">
      <c r="A459" s="131" t="s">
        <v>1078</v>
      </c>
      <c r="B459" s="131" t="s">
        <v>264</v>
      </c>
      <c r="C459" s="132">
        <v>646.35</v>
      </c>
      <c r="D459" s="132">
        <v>646.35</v>
      </c>
    </row>
    <row r="460" spans="1:4" ht="26.25" customHeight="1">
      <c r="A460" s="131" t="s">
        <v>1079</v>
      </c>
      <c r="B460" s="131" t="s">
        <v>1080</v>
      </c>
      <c r="C460" s="132">
        <v>15.2</v>
      </c>
      <c r="D460" s="132">
        <v>15.2</v>
      </c>
    </row>
    <row r="461" spans="1:4" ht="26.25" customHeight="1">
      <c r="A461" s="131" t="s">
        <v>1081</v>
      </c>
      <c r="B461" s="131" t="s">
        <v>1082</v>
      </c>
      <c r="C461" s="132">
        <v>0.13</v>
      </c>
      <c r="D461" s="132">
        <v>0.13</v>
      </c>
    </row>
    <row r="462" spans="1:4" ht="26.25" customHeight="1">
      <c r="A462" s="131" t="s">
        <v>1083</v>
      </c>
      <c r="B462" s="131" t="s">
        <v>1084</v>
      </c>
      <c r="C462" s="132">
        <v>438.04</v>
      </c>
      <c r="D462" s="132">
        <v>438.04</v>
      </c>
    </row>
    <row r="463" spans="1:4" s="119" customFormat="1" ht="26.25" customHeight="1">
      <c r="A463" s="128" t="s">
        <v>1085</v>
      </c>
      <c r="B463" s="128" t="s">
        <v>1086</v>
      </c>
      <c r="C463" s="130">
        <v>786.18</v>
      </c>
      <c r="D463" s="130">
        <v>786.18</v>
      </c>
    </row>
    <row r="464" spans="1:4" ht="26.25" customHeight="1">
      <c r="A464" s="131" t="s">
        <v>1087</v>
      </c>
      <c r="B464" s="131" t="s">
        <v>264</v>
      </c>
      <c r="C464" s="132">
        <v>303.89</v>
      </c>
      <c r="D464" s="132">
        <v>303.89</v>
      </c>
    </row>
    <row r="465" spans="1:4" ht="26.25" customHeight="1">
      <c r="A465" s="131" t="s">
        <v>1088</v>
      </c>
      <c r="B465" s="131" t="s">
        <v>1089</v>
      </c>
      <c r="C465" s="132">
        <v>260.7</v>
      </c>
      <c r="D465" s="132">
        <v>260.7</v>
      </c>
    </row>
    <row r="466" spans="1:4" ht="26.25" customHeight="1">
      <c r="A466" s="131" t="s">
        <v>1090</v>
      </c>
      <c r="B466" s="131" t="s">
        <v>1091</v>
      </c>
      <c r="C466" s="132">
        <v>221.59</v>
      </c>
      <c r="D466" s="132">
        <v>221.59</v>
      </c>
    </row>
    <row r="467" spans="1:4" s="119" customFormat="1" ht="26.25" customHeight="1">
      <c r="A467" s="128" t="s">
        <v>1092</v>
      </c>
      <c r="B467" s="128" t="s">
        <v>1093</v>
      </c>
      <c r="C467" s="130">
        <v>1082.57</v>
      </c>
      <c r="D467" s="130">
        <v>1082.57</v>
      </c>
    </row>
    <row r="468" spans="1:4" ht="26.25" customHeight="1">
      <c r="A468" s="131" t="s">
        <v>1094</v>
      </c>
      <c r="B468" s="131" t="s">
        <v>264</v>
      </c>
      <c r="C468" s="132">
        <v>713.77</v>
      </c>
      <c r="D468" s="132">
        <v>713.77</v>
      </c>
    </row>
    <row r="469" spans="1:4" ht="26.25" customHeight="1">
      <c r="A469" s="131" t="s">
        <v>1095</v>
      </c>
      <c r="B469" s="131" t="s">
        <v>1096</v>
      </c>
      <c r="C469" s="132">
        <v>368.8</v>
      </c>
      <c r="D469" s="132">
        <v>368.8</v>
      </c>
    </row>
    <row r="470" spans="1:4" s="119" customFormat="1" ht="26.25" customHeight="1">
      <c r="A470" s="128" t="s">
        <v>1097</v>
      </c>
      <c r="B470" s="136" t="s">
        <v>1098</v>
      </c>
      <c r="C470" s="130">
        <v>16332</v>
      </c>
      <c r="D470" s="130">
        <v>16332</v>
      </c>
    </row>
    <row r="471" spans="1:4" ht="26.25" customHeight="1">
      <c r="A471" s="131" t="s">
        <v>1099</v>
      </c>
      <c r="B471" s="137" t="s">
        <v>1100</v>
      </c>
      <c r="C471" s="132">
        <v>16332</v>
      </c>
      <c r="D471" s="132">
        <v>16332</v>
      </c>
    </row>
    <row r="472" spans="1:4" s="119" customFormat="1" ht="26.25" customHeight="1">
      <c r="A472" s="128" t="s">
        <v>1101</v>
      </c>
      <c r="B472" s="128" t="s">
        <v>59</v>
      </c>
      <c r="C472" s="130">
        <v>22089.99</v>
      </c>
      <c r="D472" s="130">
        <v>16589.99</v>
      </c>
    </row>
    <row r="473" spans="1:4" s="119" customFormat="1" ht="26.25" customHeight="1">
      <c r="A473" s="128" t="s">
        <v>1102</v>
      </c>
      <c r="B473" s="128" t="s">
        <v>1103</v>
      </c>
      <c r="C473" s="130">
        <v>1096.74</v>
      </c>
      <c r="D473" s="130">
        <v>1096.74</v>
      </c>
    </row>
    <row r="474" spans="1:4" ht="26.25" customHeight="1">
      <c r="A474" s="131" t="s">
        <v>1104</v>
      </c>
      <c r="B474" s="131" t="s">
        <v>264</v>
      </c>
      <c r="C474" s="132">
        <v>690.18</v>
      </c>
      <c r="D474" s="132">
        <v>690.18</v>
      </c>
    </row>
    <row r="475" spans="1:4" ht="26.25" customHeight="1">
      <c r="A475" s="131" t="s">
        <v>1105</v>
      </c>
      <c r="B475" s="131" t="s">
        <v>1106</v>
      </c>
      <c r="C475" s="132">
        <v>406.56</v>
      </c>
      <c r="D475" s="132">
        <v>406.56</v>
      </c>
    </row>
    <row r="476" spans="1:4" s="119" customFormat="1" ht="26.25" customHeight="1">
      <c r="A476" s="128" t="s">
        <v>1107</v>
      </c>
      <c r="B476" s="128" t="s">
        <v>1108</v>
      </c>
      <c r="C476" s="130">
        <v>148.25</v>
      </c>
      <c r="D476" s="130">
        <v>148.25</v>
      </c>
    </row>
    <row r="477" spans="1:4" ht="26.25" customHeight="1">
      <c r="A477" s="131" t="s">
        <v>1109</v>
      </c>
      <c r="B477" s="131" t="s">
        <v>264</v>
      </c>
      <c r="C477" s="132">
        <v>148.25</v>
      </c>
      <c r="D477" s="132">
        <v>148.25</v>
      </c>
    </row>
    <row r="478" spans="1:4" s="119" customFormat="1" ht="26.25" customHeight="1">
      <c r="A478" s="128" t="s">
        <v>1110</v>
      </c>
      <c r="B478" s="128" t="s">
        <v>1111</v>
      </c>
      <c r="C478" s="130">
        <v>5500</v>
      </c>
      <c r="D478" s="130">
        <v>0</v>
      </c>
    </row>
    <row r="479" spans="1:4" ht="26.25" customHeight="1">
      <c r="A479" s="131" t="s">
        <v>1112</v>
      </c>
      <c r="B479" s="133" t="s">
        <v>1113</v>
      </c>
      <c r="C479" s="132">
        <v>5500</v>
      </c>
      <c r="D479" s="132">
        <v>0</v>
      </c>
    </row>
    <row r="480" spans="1:4" s="119" customFormat="1" ht="26.25" customHeight="1">
      <c r="A480" s="128" t="s">
        <v>1114</v>
      </c>
      <c r="B480" s="128" t="s">
        <v>1115</v>
      </c>
      <c r="C480" s="130">
        <v>15345</v>
      </c>
      <c r="D480" s="130">
        <v>15345</v>
      </c>
    </row>
    <row r="481" spans="1:4" ht="26.25" customHeight="1">
      <c r="A481" s="131" t="s">
        <v>1116</v>
      </c>
      <c r="B481" s="131" t="s">
        <v>1117</v>
      </c>
      <c r="C481" s="132">
        <v>15345</v>
      </c>
      <c r="D481" s="132">
        <v>15345</v>
      </c>
    </row>
    <row r="482" spans="1:4" s="119" customFormat="1" ht="26.25" customHeight="1">
      <c r="A482" s="128" t="s">
        <v>1118</v>
      </c>
      <c r="B482" s="128" t="s">
        <v>60</v>
      </c>
      <c r="C482" s="130">
        <v>260</v>
      </c>
      <c r="D482" s="130">
        <v>260</v>
      </c>
    </row>
    <row r="483" spans="1:4" s="119" customFormat="1" ht="26.25" customHeight="1">
      <c r="A483" s="128" t="s">
        <v>1119</v>
      </c>
      <c r="B483" s="128" t="s">
        <v>1120</v>
      </c>
      <c r="C483" s="130">
        <v>260</v>
      </c>
      <c r="D483" s="130">
        <v>260</v>
      </c>
    </row>
    <row r="484" spans="1:4" ht="26.25" customHeight="1">
      <c r="A484" s="131" t="s">
        <v>1121</v>
      </c>
      <c r="B484" s="131" t="s">
        <v>1122</v>
      </c>
      <c r="C484" s="132">
        <v>260</v>
      </c>
      <c r="D484" s="132">
        <v>260</v>
      </c>
    </row>
    <row r="485" spans="1:4" s="119" customFormat="1" ht="26.25" customHeight="1">
      <c r="A485" s="128" t="s">
        <v>1123</v>
      </c>
      <c r="B485" s="128" t="s">
        <v>62</v>
      </c>
      <c r="C485" s="130">
        <v>6594.93</v>
      </c>
      <c r="D485" s="130">
        <v>6594.93</v>
      </c>
    </row>
    <row r="486" spans="1:4" s="119" customFormat="1" ht="26.25" customHeight="1">
      <c r="A486" s="128" t="s">
        <v>1124</v>
      </c>
      <c r="B486" s="128" t="s">
        <v>1125</v>
      </c>
      <c r="C486" s="130">
        <v>5002.03</v>
      </c>
      <c r="D486" s="130">
        <v>5002.03</v>
      </c>
    </row>
    <row r="487" spans="1:4" ht="26.25" customHeight="1">
      <c r="A487" s="131" t="s">
        <v>1126</v>
      </c>
      <c r="B487" s="131" t="s">
        <v>264</v>
      </c>
      <c r="C487" s="132">
        <v>3466.24</v>
      </c>
      <c r="D487" s="132">
        <v>3466.24</v>
      </c>
    </row>
    <row r="488" spans="1:4" ht="26.25" customHeight="1">
      <c r="A488" s="131" t="s">
        <v>1127</v>
      </c>
      <c r="B488" s="131" t="s">
        <v>1128</v>
      </c>
      <c r="C488" s="132">
        <v>80.74</v>
      </c>
      <c r="D488" s="132">
        <v>80.74</v>
      </c>
    </row>
    <row r="489" spans="1:4" ht="26.25" customHeight="1">
      <c r="A489" s="131" t="s">
        <v>1129</v>
      </c>
      <c r="B489" s="131" t="s">
        <v>1130</v>
      </c>
      <c r="C489" s="132">
        <v>80</v>
      </c>
      <c r="D489" s="132">
        <v>80</v>
      </c>
    </row>
    <row r="490" spans="1:4" ht="26.25" customHeight="1">
      <c r="A490" s="131" t="s">
        <v>1131</v>
      </c>
      <c r="B490" s="131" t="s">
        <v>1132</v>
      </c>
      <c r="C490" s="132">
        <v>52</v>
      </c>
      <c r="D490" s="132">
        <v>52</v>
      </c>
    </row>
    <row r="491" spans="1:4" ht="26.25" customHeight="1">
      <c r="A491" s="131" t="s">
        <v>1133</v>
      </c>
      <c r="B491" s="131" t="s">
        <v>1134</v>
      </c>
      <c r="C491" s="132">
        <v>20</v>
      </c>
      <c r="D491" s="132">
        <v>20</v>
      </c>
    </row>
    <row r="492" spans="1:4" ht="26.25" customHeight="1">
      <c r="A492" s="131" t="s">
        <v>1135</v>
      </c>
      <c r="B492" s="131" t="s">
        <v>1136</v>
      </c>
      <c r="C492" s="132">
        <v>187.8</v>
      </c>
      <c r="D492" s="132">
        <v>187.8</v>
      </c>
    </row>
    <row r="493" spans="1:4" ht="26.25" customHeight="1">
      <c r="A493" s="131" t="s">
        <v>1137</v>
      </c>
      <c r="B493" s="131" t="s">
        <v>274</v>
      </c>
      <c r="C493" s="132">
        <v>1055.53</v>
      </c>
      <c r="D493" s="132">
        <v>1055.53</v>
      </c>
    </row>
    <row r="494" spans="1:4" ht="26.25" customHeight="1">
      <c r="A494" s="131" t="s">
        <v>1138</v>
      </c>
      <c r="B494" s="131" t="s">
        <v>1139</v>
      </c>
      <c r="C494" s="132">
        <v>59.72</v>
      </c>
      <c r="D494" s="132">
        <v>59.72</v>
      </c>
    </row>
    <row r="495" spans="1:4" s="119" customFormat="1" ht="26.25" customHeight="1">
      <c r="A495" s="128" t="s">
        <v>1140</v>
      </c>
      <c r="B495" s="128" t="s">
        <v>1141</v>
      </c>
      <c r="C495" s="130">
        <v>553.52</v>
      </c>
      <c r="D495" s="130">
        <v>553.52</v>
      </c>
    </row>
    <row r="496" spans="1:4" ht="26.25" customHeight="1">
      <c r="A496" s="131" t="s">
        <v>1142</v>
      </c>
      <c r="B496" s="131" t="s">
        <v>264</v>
      </c>
      <c r="C496" s="132">
        <v>275.62</v>
      </c>
      <c r="D496" s="132">
        <v>275.62</v>
      </c>
    </row>
    <row r="497" spans="1:4" ht="26.25" customHeight="1">
      <c r="A497" s="131" t="s">
        <v>1143</v>
      </c>
      <c r="B497" s="131" t="s">
        <v>1144</v>
      </c>
      <c r="C497" s="132">
        <v>107.8</v>
      </c>
      <c r="D497" s="132">
        <v>107.8</v>
      </c>
    </row>
    <row r="498" spans="1:4" ht="26.25" customHeight="1">
      <c r="A498" s="131" t="s">
        <v>1145</v>
      </c>
      <c r="B498" s="131" t="s">
        <v>1146</v>
      </c>
      <c r="C498" s="132">
        <v>156.9</v>
      </c>
      <c r="D498" s="132">
        <v>156.9</v>
      </c>
    </row>
    <row r="499" spans="1:4" ht="26.25" customHeight="1">
      <c r="A499" s="131" t="s">
        <v>1147</v>
      </c>
      <c r="B499" s="131" t="s">
        <v>1148</v>
      </c>
      <c r="C499" s="132">
        <v>13.2</v>
      </c>
      <c r="D499" s="132">
        <v>13.2</v>
      </c>
    </row>
    <row r="500" spans="1:4" s="119" customFormat="1" ht="26.25" customHeight="1">
      <c r="A500" s="128" t="s">
        <v>1149</v>
      </c>
      <c r="B500" s="128" t="s">
        <v>1150</v>
      </c>
      <c r="C500" s="130">
        <v>312.55</v>
      </c>
      <c r="D500" s="130">
        <v>312.55</v>
      </c>
    </row>
    <row r="501" spans="1:4" ht="26.25" customHeight="1">
      <c r="A501" s="131" t="s">
        <v>1151</v>
      </c>
      <c r="B501" s="131" t="s">
        <v>264</v>
      </c>
      <c r="C501" s="132">
        <v>188</v>
      </c>
      <c r="D501" s="132">
        <v>188</v>
      </c>
    </row>
    <row r="502" spans="1:4" ht="26.25" customHeight="1">
      <c r="A502" s="131" t="s">
        <v>1152</v>
      </c>
      <c r="B502" s="131" t="s">
        <v>1153</v>
      </c>
      <c r="C502" s="132">
        <v>24.55</v>
      </c>
      <c r="D502" s="132">
        <v>24.55</v>
      </c>
    </row>
    <row r="503" spans="1:4" ht="26.25" customHeight="1">
      <c r="A503" s="131" t="s">
        <v>1154</v>
      </c>
      <c r="B503" s="131" t="s">
        <v>1155</v>
      </c>
      <c r="C503" s="132">
        <v>100</v>
      </c>
      <c r="D503" s="132">
        <v>100</v>
      </c>
    </row>
    <row r="504" spans="1:4" s="119" customFormat="1" ht="26.25" customHeight="1">
      <c r="A504" s="128" t="s">
        <v>1156</v>
      </c>
      <c r="B504" s="128" t="s">
        <v>1157</v>
      </c>
      <c r="C504" s="130">
        <v>726.83</v>
      </c>
      <c r="D504" s="130">
        <v>726.83</v>
      </c>
    </row>
    <row r="505" spans="1:4" ht="26.25" customHeight="1">
      <c r="A505" s="131" t="s">
        <v>1158</v>
      </c>
      <c r="B505" s="131" t="s">
        <v>1159</v>
      </c>
      <c r="C505" s="132">
        <v>726.83</v>
      </c>
      <c r="D505" s="132">
        <v>726.83</v>
      </c>
    </row>
    <row r="506" spans="1:4" s="119" customFormat="1" ht="26.25" customHeight="1">
      <c r="A506" s="128" t="s">
        <v>1160</v>
      </c>
      <c r="B506" s="128" t="s">
        <v>63</v>
      </c>
      <c r="C506" s="130">
        <v>5552</v>
      </c>
      <c r="D506" s="130">
        <v>559</v>
      </c>
    </row>
    <row r="507" spans="1:4" s="119" customFormat="1" ht="26.25" customHeight="1">
      <c r="A507" s="128" t="s">
        <v>1161</v>
      </c>
      <c r="B507" s="128" t="s">
        <v>1162</v>
      </c>
      <c r="C507" s="130">
        <v>5013</v>
      </c>
      <c r="D507" s="130">
        <v>20</v>
      </c>
    </row>
    <row r="508" spans="1:4" ht="26.25" customHeight="1">
      <c r="A508" s="131" t="s">
        <v>1163</v>
      </c>
      <c r="B508" s="133" t="s">
        <v>1164</v>
      </c>
      <c r="C508" s="132">
        <v>4908</v>
      </c>
      <c r="D508" s="132">
        <v>0</v>
      </c>
    </row>
    <row r="509" spans="1:4" ht="26.25" customHeight="1">
      <c r="A509" s="131" t="s">
        <v>1165</v>
      </c>
      <c r="B509" s="138" t="s">
        <v>1166</v>
      </c>
      <c r="C509" s="132">
        <v>105</v>
      </c>
      <c r="D509" s="132">
        <v>20</v>
      </c>
    </row>
    <row r="510" spans="1:4" ht="26.25" customHeight="1">
      <c r="A510" s="131" t="s">
        <v>1167</v>
      </c>
      <c r="B510" s="131" t="s">
        <v>1168</v>
      </c>
      <c r="C510" s="132">
        <v>0</v>
      </c>
      <c r="D510" s="132">
        <v>0</v>
      </c>
    </row>
    <row r="511" spans="1:4" s="119" customFormat="1" ht="26.25" customHeight="1">
      <c r="A511" s="128" t="s">
        <v>1169</v>
      </c>
      <c r="B511" s="128" t="s">
        <v>1170</v>
      </c>
      <c r="C511" s="130">
        <v>539</v>
      </c>
      <c r="D511" s="130">
        <v>539</v>
      </c>
    </row>
    <row r="512" spans="1:4" ht="26.25" customHeight="1">
      <c r="A512" s="131" t="s">
        <v>1171</v>
      </c>
      <c r="B512" s="131" t="s">
        <v>1172</v>
      </c>
      <c r="C512" s="132">
        <v>539</v>
      </c>
      <c r="D512" s="132">
        <v>539</v>
      </c>
    </row>
    <row r="513" spans="1:4" s="119" customFormat="1" ht="26.25" customHeight="1">
      <c r="A513" s="128" t="s">
        <v>1173</v>
      </c>
      <c r="B513" s="128" t="s">
        <v>64</v>
      </c>
      <c r="C513" s="130">
        <v>2193.69</v>
      </c>
      <c r="D513" s="130">
        <v>2193.69</v>
      </c>
    </row>
    <row r="514" spans="1:4" s="119" customFormat="1" ht="26.25" customHeight="1">
      <c r="A514" s="128" t="s">
        <v>1174</v>
      </c>
      <c r="B514" s="128" t="s">
        <v>1175</v>
      </c>
      <c r="C514" s="130">
        <v>897.69</v>
      </c>
      <c r="D514" s="130">
        <v>897.69</v>
      </c>
    </row>
    <row r="515" spans="1:4" ht="26.25" customHeight="1">
      <c r="A515" s="131" t="s">
        <v>1176</v>
      </c>
      <c r="B515" s="131" t="s">
        <v>264</v>
      </c>
      <c r="C515" s="132">
        <v>419.69</v>
      </c>
      <c r="D515" s="132">
        <v>419.69</v>
      </c>
    </row>
    <row r="516" spans="1:4" ht="26.25" customHeight="1">
      <c r="A516" s="131" t="s">
        <v>1177</v>
      </c>
      <c r="B516" s="131" t="s">
        <v>1178</v>
      </c>
      <c r="C516" s="132">
        <v>18.2</v>
      </c>
      <c r="D516" s="132">
        <v>18.2</v>
      </c>
    </row>
    <row r="517" spans="1:4" ht="26.25" customHeight="1">
      <c r="A517" s="131" t="s">
        <v>1179</v>
      </c>
      <c r="B517" s="131" t="s">
        <v>1180</v>
      </c>
      <c r="C517" s="132">
        <v>26.6</v>
      </c>
      <c r="D517" s="132">
        <v>26.6</v>
      </c>
    </row>
    <row r="518" spans="1:4" ht="26.25" customHeight="1">
      <c r="A518" s="131" t="s">
        <v>1181</v>
      </c>
      <c r="B518" s="131" t="s">
        <v>1182</v>
      </c>
      <c r="C518" s="132">
        <v>55</v>
      </c>
      <c r="D518" s="132">
        <v>55</v>
      </c>
    </row>
    <row r="519" spans="1:4" ht="26.25" customHeight="1">
      <c r="A519" s="131" t="s">
        <v>1183</v>
      </c>
      <c r="B519" s="131" t="s">
        <v>1184</v>
      </c>
      <c r="C519" s="132">
        <v>130</v>
      </c>
      <c r="D519" s="132">
        <v>130</v>
      </c>
    </row>
    <row r="520" spans="1:4" ht="26.25" customHeight="1">
      <c r="A520" s="131" t="s">
        <v>1185</v>
      </c>
      <c r="B520" s="131" t="s">
        <v>274</v>
      </c>
      <c r="C520" s="132">
        <v>35.2</v>
      </c>
      <c r="D520" s="132">
        <v>35.2</v>
      </c>
    </row>
    <row r="521" spans="1:4" ht="26.25" customHeight="1">
      <c r="A521" s="131" t="s">
        <v>1186</v>
      </c>
      <c r="B521" s="131" t="s">
        <v>1187</v>
      </c>
      <c r="C521" s="132">
        <v>213</v>
      </c>
      <c r="D521" s="132">
        <v>213</v>
      </c>
    </row>
    <row r="522" spans="1:4" s="119" customFormat="1" ht="26.25" customHeight="1">
      <c r="A522" s="128" t="s">
        <v>1188</v>
      </c>
      <c r="B522" s="128" t="s">
        <v>1189</v>
      </c>
      <c r="C522" s="130">
        <v>1296</v>
      </c>
      <c r="D522" s="130">
        <v>1296</v>
      </c>
    </row>
    <row r="523" spans="1:4" ht="26.25" customHeight="1">
      <c r="A523" s="131" t="s">
        <v>1190</v>
      </c>
      <c r="B523" s="131" t="s">
        <v>1191</v>
      </c>
      <c r="C523" s="132">
        <v>1296</v>
      </c>
      <c r="D523" s="132">
        <v>1296</v>
      </c>
    </row>
    <row r="524" spans="1:4" s="119" customFormat="1" ht="26.25" customHeight="1">
      <c r="A524" s="139" t="s">
        <v>1192</v>
      </c>
      <c r="B524" s="128" t="s">
        <v>1193</v>
      </c>
      <c r="C524" s="130">
        <v>17000</v>
      </c>
      <c r="D524" s="130">
        <v>17000</v>
      </c>
    </row>
    <row r="525" spans="1:4" s="119" customFormat="1" ht="26.25" customHeight="1">
      <c r="A525" s="128" t="s">
        <v>1194</v>
      </c>
      <c r="B525" s="128" t="s">
        <v>65</v>
      </c>
      <c r="C525" s="140">
        <v>3182</v>
      </c>
      <c r="D525" s="140">
        <v>2922</v>
      </c>
    </row>
    <row r="526" spans="1:4" s="119" customFormat="1" ht="26.25" customHeight="1">
      <c r="A526" s="128" t="s">
        <v>1195</v>
      </c>
      <c r="B526" s="139" t="s">
        <v>1196</v>
      </c>
      <c r="C526" s="130">
        <v>164</v>
      </c>
      <c r="D526" s="130">
        <v>0</v>
      </c>
    </row>
    <row r="527" spans="1:4" ht="26.25" customHeight="1">
      <c r="A527" s="131" t="s">
        <v>1197</v>
      </c>
      <c r="B527" s="133" t="s">
        <v>1198</v>
      </c>
      <c r="C527" s="132">
        <v>164</v>
      </c>
      <c r="D527" s="132">
        <v>0</v>
      </c>
    </row>
    <row r="528" spans="1:4" s="119" customFormat="1" ht="36" customHeight="1">
      <c r="A528" s="128" t="s">
        <v>1199</v>
      </c>
      <c r="B528" s="139" t="s">
        <v>1200</v>
      </c>
      <c r="C528" s="141">
        <v>96</v>
      </c>
      <c r="D528" s="141">
        <v>0</v>
      </c>
    </row>
    <row r="529" spans="1:4" ht="26.25" customHeight="1">
      <c r="A529" s="131" t="s">
        <v>1201</v>
      </c>
      <c r="B529" s="133" t="s">
        <v>1202</v>
      </c>
      <c r="C529" s="132">
        <v>96</v>
      </c>
      <c r="D529" s="132">
        <v>0</v>
      </c>
    </row>
    <row r="530" spans="1:4" s="119" customFormat="1" ht="26.25" customHeight="1">
      <c r="A530" s="128" t="s">
        <v>1203</v>
      </c>
      <c r="B530" s="128" t="s">
        <v>1204</v>
      </c>
      <c r="C530" s="130">
        <v>2922</v>
      </c>
      <c r="D530" s="130">
        <v>2922</v>
      </c>
    </row>
    <row r="531" spans="1:4" ht="26.25" customHeight="1">
      <c r="A531" s="131" t="s">
        <v>1205</v>
      </c>
      <c r="B531" s="131" t="s">
        <v>1206</v>
      </c>
      <c r="C531" s="132">
        <v>2922</v>
      </c>
      <c r="D531" s="132">
        <v>2922</v>
      </c>
    </row>
    <row r="532" spans="1:4" s="119" customFormat="1" ht="26.25" customHeight="1">
      <c r="A532" s="128" t="s">
        <v>1207</v>
      </c>
      <c r="B532" s="128" t="s">
        <v>1208</v>
      </c>
      <c r="C532" s="130">
        <v>33870</v>
      </c>
      <c r="D532" s="130">
        <v>33870</v>
      </c>
    </row>
    <row r="533" spans="1:4" s="119" customFormat="1" ht="26.25" customHeight="1">
      <c r="A533" s="128" t="s">
        <v>1209</v>
      </c>
      <c r="B533" s="128" t="s">
        <v>1210</v>
      </c>
      <c r="C533" s="130">
        <v>33870</v>
      </c>
      <c r="D533" s="130">
        <v>33870</v>
      </c>
    </row>
    <row r="534" spans="1:4" ht="26.25" customHeight="1">
      <c r="A534" s="131" t="s">
        <v>1211</v>
      </c>
      <c r="B534" s="131" t="s">
        <v>1212</v>
      </c>
      <c r="C534" s="132">
        <v>33870</v>
      </c>
      <c r="D534" s="132">
        <v>33870</v>
      </c>
    </row>
  </sheetData>
  <sheetProtection/>
  <mergeCells count="1">
    <mergeCell ref="A1:D1"/>
  </mergeCells>
  <printOptions horizontalCentered="1"/>
  <pageMargins left="0.59" right="0.59" top="0.71" bottom="0.59" header="1.3" footer="0.51"/>
  <pageSetup firstPageNumber="30" useFirstPageNumber="1" fitToHeight="1000" horizontalDpi="600" verticalDpi="600" orientation="portrait" paperSize="9" scale="90"/>
  <headerFooter scaleWithDoc="0" alignWithMargins="0">
    <oddFooter>&amp;C—&amp;P—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BK28"/>
  <sheetViews>
    <sheetView showGridLines="0" showZeros="0" zoomScale="80" zoomScaleNormal="80" workbookViewId="0" topLeftCell="A1">
      <pane xSplit="4" ySplit="24" topLeftCell="E25" activePane="bottomRight" state="frozen"/>
      <selection pane="bottomRight" activeCell="AQ2" sqref="AQ2:BK2"/>
    </sheetView>
  </sheetViews>
  <sheetFormatPr defaultColWidth="6.875" defaultRowHeight="14.25"/>
  <cols>
    <col min="1" max="1" width="20.375" style="103" customWidth="1"/>
    <col min="2" max="3" width="8.625" style="103" hidden="1" customWidth="1"/>
    <col min="4" max="4" width="7.75390625" style="103" customWidth="1"/>
    <col min="5" max="5" width="8.00390625" style="103" customWidth="1"/>
    <col min="6" max="6" width="6.75390625" style="103" customWidth="1"/>
    <col min="7" max="7" width="6.00390625" style="103" customWidth="1"/>
    <col min="8" max="8" width="5.375" style="103" hidden="1" customWidth="1"/>
    <col min="9" max="11" width="6.875" style="103" customWidth="1"/>
    <col min="12" max="12" width="5.375" style="103" customWidth="1"/>
    <col min="13" max="13" width="5.125" style="103" customWidth="1"/>
    <col min="14" max="14" width="6.75390625" style="103" customWidth="1"/>
    <col min="15" max="15" width="5.50390625" style="103" customWidth="1"/>
    <col min="16" max="16" width="6.125" style="103" customWidth="1"/>
    <col min="17" max="17" width="7.25390625" style="103" customWidth="1"/>
    <col min="18" max="18" width="8.125" style="103" customWidth="1"/>
    <col min="19" max="19" width="7.25390625" style="103" customWidth="1"/>
    <col min="20" max="20" width="8.75390625" style="103" customWidth="1"/>
    <col min="21" max="22" width="6.875" style="103" customWidth="1"/>
    <col min="23" max="23" width="6.125" style="103" customWidth="1"/>
    <col min="24" max="24" width="5.625" style="103" customWidth="1"/>
    <col min="25" max="25" width="8.375" style="103" customWidth="1"/>
    <col min="26" max="26" width="5.125" style="103" customWidth="1"/>
    <col min="27" max="27" width="5.25390625" style="103" customWidth="1"/>
    <col min="28" max="28" width="5.875" style="103" customWidth="1"/>
    <col min="29" max="35" width="6.875" style="103" hidden="1" customWidth="1"/>
    <col min="36" max="36" width="7.375" style="103" customWidth="1"/>
    <col min="37" max="37" width="7.50390625" style="103" customWidth="1"/>
    <col min="38" max="38" width="7.125" style="103" customWidth="1"/>
    <col min="39" max="39" width="9.50390625" style="103" customWidth="1"/>
    <col min="40" max="40" width="6.875" style="103" customWidth="1"/>
    <col min="41" max="41" width="7.875" style="103" customWidth="1"/>
    <col min="42" max="42" width="7.125" style="103" customWidth="1"/>
    <col min="43" max="43" width="6.875" style="103" customWidth="1"/>
    <col min="44" max="44" width="5.375" style="103" customWidth="1"/>
    <col min="45" max="45" width="5.125" style="103" customWidth="1"/>
    <col min="46" max="46" width="7.25390625" style="103" customWidth="1"/>
    <col min="47" max="47" width="7.375" style="103" customWidth="1"/>
    <col min="48" max="48" width="5.50390625" style="103" customWidth="1"/>
    <col min="49" max="49" width="4.25390625" style="103" customWidth="1"/>
    <col min="50" max="50" width="6.875" style="103" hidden="1" customWidth="1"/>
    <col min="51" max="51" width="5.00390625" style="103" customWidth="1"/>
    <col min="52" max="52" width="6.625" style="103" customWidth="1"/>
    <col min="53" max="55" width="6.875" style="103" hidden="1" customWidth="1"/>
    <col min="56" max="56" width="6.625" style="103" customWidth="1"/>
    <col min="57" max="57" width="5.875" style="103" customWidth="1"/>
    <col min="58" max="58" width="6.75390625" style="103" customWidth="1"/>
    <col min="59" max="59" width="5.50390625" style="103" customWidth="1"/>
    <col min="60" max="60" width="6.625" style="103" customWidth="1"/>
    <col min="61" max="61" width="5.50390625" style="103" customWidth="1"/>
    <col min="62" max="62" width="6.875" style="103" customWidth="1"/>
    <col min="63" max="63" width="6.125" style="103" customWidth="1"/>
    <col min="64" max="244" width="6.875" style="103" customWidth="1"/>
    <col min="245" max="16384" width="6.875" style="103" customWidth="1"/>
  </cols>
  <sheetData>
    <row r="2" spans="1:63" ht="22.5" customHeight="1">
      <c r="A2" s="104" t="s">
        <v>1213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 t="s">
        <v>1213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 t="s">
        <v>1213</v>
      </c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</row>
    <row r="3" spans="1:62" ht="17.25" customHeight="1">
      <c r="A3" s="105" t="s">
        <v>1214</v>
      </c>
      <c r="B3" s="106"/>
      <c r="C3" s="106"/>
      <c r="S3" s="106" t="s">
        <v>39</v>
      </c>
      <c r="AO3" s="106" t="s">
        <v>39</v>
      </c>
      <c r="BJ3" s="106" t="s">
        <v>39</v>
      </c>
    </row>
    <row r="4" spans="1:63" ht="31.5" customHeight="1">
      <c r="A4" s="107" t="s">
        <v>256</v>
      </c>
      <c r="B4" s="107"/>
      <c r="C4" s="107"/>
      <c r="D4" s="108" t="s">
        <v>1215</v>
      </c>
      <c r="E4" s="107" t="s">
        <v>1216</v>
      </c>
      <c r="F4" s="107"/>
      <c r="G4" s="107"/>
      <c r="H4" s="107"/>
      <c r="I4" s="107"/>
      <c r="J4" s="107" t="s">
        <v>1217</v>
      </c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 t="s">
        <v>1218</v>
      </c>
      <c r="V4" s="107"/>
      <c r="W4" s="107"/>
      <c r="X4" s="107"/>
      <c r="Y4" s="107"/>
      <c r="Z4" s="107"/>
      <c r="AA4" s="107"/>
      <c r="AB4" s="107"/>
      <c r="AC4" s="107" t="s">
        <v>1219</v>
      </c>
      <c r="AD4" s="107"/>
      <c r="AE4" s="107"/>
      <c r="AF4" s="107"/>
      <c r="AG4" s="107"/>
      <c r="AH4" s="107"/>
      <c r="AI4" s="107"/>
      <c r="AJ4" s="107" t="s">
        <v>1220</v>
      </c>
      <c r="AK4" s="107"/>
      <c r="AL4" s="107"/>
      <c r="AM4" s="107"/>
      <c r="AN4" s="107" t="s">
        <v>1221</v>
      </c>
      <c r="AO4" s="107"/>
      <c r="AP4" s="107"/>
      <c r="AQ4" s="107" t="s">
        <v>1222</v>
      </c>
      <c r="AR4" s="107"/>
      <c r="AS4" s="107"/>
      <c r="AT4" s="107"/>
      <c r="AU4" s="107" t="s">
        <v>1223</v>
      </c>
      <c r="AV4" s="107"/>
      <c r="AW4" s="107"/>
      <c r="AX4" s="107"/>
      <c r="AY4" s="107"/>
      <c r="AZ4" s="107"/>
      <c r="BA4" s="107" t="s">
        <v>1224</v>
      </c>
      <c r="BB4" s="107"/>
      <c r="BC4" s="107"/>
      <c r="BD4" s="107" t="s">
        <v>1225</v>
      </c>
      <c r="BE4" s="107"/>
      <c r="BF4" s="118" t="s">
        <v>1226</v>
      </c>
      <c r="BG4" s="107"/>
      <c r="BH4" s="107" t="s">
        <v>1227</v>
      </c>
      <c r="BI4" s="107"/>
      <c r="BJ4" s="107" t="s">
        <v>65</v>
      </c>
      <c r="BK4" s="107"/>
    </row>
    <row r="5" spans="1:63" ht="34.5" customHeight="1">
      <c r="A5" s="107"/>
      <c r="B5" s="107"/>
      <c r="C5" s="107"/>
      <c r="D5" s="108"/>
      <c r="E5" s="109" t="s">
        <v>1228</v>
      </c>
      <c r="F5" s="110" t="s">
        <v>1229</v>
      </c>
      <c r="G5" s="110" t="s">
        <v>1230</v>
      </c>
      <c r="H5" s="110" t="s">
        <v>1231</v>
      </c>
      <c r="I5" s="110" t="s">
        <v>1232</v>
      </c>
      <c r="J5" s="109" t="s">
        <v>1228</v>
      </c>
      <c r="K5" s="110" t="s">
        <v>1233</v>
      </c>
      <c r="L5" s="110" t="s">
        <v>1234</v>
      </c>
      <c r="M5" s="110" t="s">
        <v>1235</v>
      </c>
      <c r="N5" s="110" t="s">
        <v>1236</v>
      </c>
      <c r="O5" s="110" t="s">
        <v>1237</v>
      </c>
      <c r="P5" s="110" t="s">
        <v>1238</v>
      </c>
      <c r="Q5" s="117" t="s">
        <v>1239</v>
      </c>
      <c r="R5" s="110" t="s">
        <v>1240</v>
      </c>
      <c r="S5" s="110" t="s">
        <v>1241</v>
      </c>
      <c r="T5" s="110" t="s">
        <v>1242</v>
      </c>
      <c r="U5" s="109" t="s">
        <v>1228</v>
      </c>
      <c r="V5" s="110" t="s">
        <v>1243</v>
      </c>
      <c r="W5" s="110" t="s">
        <v>1244</v>
      </c>
      <c r="X5" s="110" t="s">
        <v>1245</v>
      </c>
      <c r="Y5" s="117" t="s">
        <v>1246</v>
      </c>
      <c r="Z5" s="110" t="s">
        <v>1247</v>
      </c>
      <c r="AA5" s="110" t="s">
        <v>1248</v>
      </c>
      <c r="AB5" s="110" t="s">
        <v>1249</v>
      </c>
      <c r="AC5" s="110" t="s">
        <v>1228</v>
      </c>
      <c r="AD5" s="110" t="s">
        <v>1243</v>
      </c>
      <c r="AE5" s="110" t="s">
        <v>1244</v>
      </c>
      <c r="AF5" s="110" t="s">
        <v>1245</v>
      </c>
      <c r="AG5" s="110" t="s">
        <v>1247</v>
      </c>
      <c r="AH5" s="110" t="s">
        <v>1248</v>
      </c>
      <c r="AI5" s="110" t="s">
        <v>1249</v>
      </c>
      <c r="AJ5" s="109" t="s">
        <v>1228</v>
      </c>
      <c r="AK5" s="110" t="s">
        <v>1250</v>
      </c>
      <c r="AL5" s="110" t="s">
        <v>1251</v>
      </c>
      <c r="AM5" s="110" t="s">
        <v>1252</v>
      </c>
      <c r="AN5" s="109" t="s">
        <v>1228</v>
      </c>
      <c r="AO5" s="110" t="s">
        <v>1253</v>
      </c>
      <c r="AP5" s="110" t="s">
        <v>1254</v>
      </c>
      <c r="AQ5" s="109" t="s">
        <v>1228</v>
      </c>
      <c r="AR5" s="110" t="s">
        <v>1255</v>
      </c>
      <c r="AS5" s="110" t="s">
        <v>1256</v>
      </c>
      <c r="AT5" s="110" t="s">
        <v>1257</v>
      </c>
      <c r="AU5" s="109" t="s">
        <v>1228</v>
      </c>
      <c r="AV5" s="110" t="s">
        <v>1258</v>
      </c>
      <c r="AW5" s="110" t="s">
        <v>1259</v>
      </c>
      <c r="AX5" s="110" t="s">
        <v>1260</v>
      </c>
      <c r="AY5" s="110" t="s">
        <v>1261</v>
      </c>
      <c r="AZ5" s="117" t="s">
        <v>1262</v>
      </c>
      <c r="BA5" s="110" t="s">
        <v>1228</v>
      </c>
      <c r="BB5" s="110" t="s">
        <v>1263</v>
      </c>
      <c r="BC5" s="110" t="s">
        <v>1264</v>
      </c>
      <c r="BD5" s="109" t="s">
        <v>1228</v>
      </c>
      <c r="BE5" s="110" t="s">
        <v>1265</v>
      </c>
      <c r="BF5" s="109" t="s">
        <v>1228</v>
      </c>
      <c r="BG5" s="110" t="s">
        <v>1266</v>
      </c>
      <c r="BH5" s="109" t="s">
        <v>1228</v>
      </c>
      <c r="BI5" s="110" t="s">
        <v>1267</v>
      </c>
      <c r="BJ5" s="109" t="s">
        <v>1228</v>
      </c>
      <c r="BK5" s="110" t="s">
        <v>65</v>
      </c>
    </row>
    <row r="6" spans="1:63" ht="15.75" customHeight="1">
      <c r="A6" s="111" t="s">
        <v>259</v>
      </c>
      <c r="B6" s="112">
        <f>'2018年市级支出预算表（功能）'!C4</f>
        <v>796571.32</v>
      </c>
      <c r="C6" s="112">
        <f>B6-D6</f>
        <v>0</v>
      </c>
      <c r="D6" s="113">
        <f aca="true" t="shared" si="0" ref="D6:AI6">SUM(D7:D27)</f>
        <v>796571.3199999998</v>
      </c>
      <c r="E6" s="113">
        <f t="shared" si="0"/>
        <v>132997.72999999998</v>
      </c>
      <c r="F6" s="114">
        <f t="shared" si="0"/>
        <v>92128.62000000001</v>
      </c>
      <c r="G6" s="114">
        <f t="shared" si="0"/>
        <v>14318.82</v>
      </c>
      <c r="H6" s="114">
        <f t="shared" si="0"/>
        <v>1867.19</v>
      </c>
      <c r="I6" s="114">
        <f t="shared" si="0"/>
        <v>24683.1</v>
      </c>
      <c r="J6" s="113">
        <f t="shared" si="0"/>
        <v>133744.00999999998</v>
      </c>
      <c r="K6" s="114">
        <f t="shared" si="0"/>
        <v>14656.38</v>
      </c>
      <c r="L6" s="114">
        <f t="shared" si="0"/>
        <v>1407.6000000000004</v>
      </c>
      <c r="M6" s="114">
        <f t="shared" si="0"/>
        <v>811.9300000000002</v>
      </c>
      <c r="N6" s="114">
        <f t="shared" si="0"/>
        <v>118</v>
      </c>
      <c r="O6" s="114">
        <f t="shared" si="0"/>
        <v>10898.220000000001</v>
      </c>
      <c r="P6" s="114">
        <f t="shared" si="0"/>
        <v>377.5800000000001</v>
      </c>
      <c r="Q6" s="114">
        <f t="shared" si="0"/>
        <v>51</v>
      </c>
      <c r="R6" s="114">
        <f t="shared" si="0"/>
        <v>773.56</v>
      </c>
      <c r="S6" s="114">
        <f t="shared" si="0"/>
        <v>3873.0099999999998</v>
      </c>
      <c r="T6" s="114">
        <f t="shared" si="0"/>
        <v>100776.73</v>
      </c>
      <c r="U6" s="113">
        <f t="shared" si="0"/>
        <v>41598.9</v>
      </c>
      <c r="V6" s="114">
        <f t="shared" si="0"/>
        <v>346</v>
      </c>
      <c r="W6" s="114">
        <f t="shared" si="0"/>
        <v>14240.8</v>
      </c>
      <c r="X6" s="114">
        <f t="shared" si="0"/>
        <v>280</v>
      </c>
      <c r="Y6" s="114">
        <f t="shared" si="0"/>
        <v>26.1</v>
      </c>
      <c r="Z6" s="114">
        <f t="shared" si="0"/>
        <v>557</v>
      </c>
      <c r="AA6" s="114">
        <f t="shared" si="0"/>
        <v>417</v>
      </c>
      <c r="AB6" s="114">
        <f t="shared" si="0"/>
        <v>25732</v>
      </c>
      <c r="AC6" s="114">
        <f t="shared" si="0"/>
        <v>0</v>
      </c>
      <c r="AD6" s="114">
        <f t="shared" si="0"/>
        <v>0</v>
      </c>
      <c r="AE6" s="114">
        <f t="shared" si="0"/>
        <v>0</v>
      </c>
      <c r="AF6" s="114">
        <f t="shared" si="0"/>
        <v>0</v>
      </c>
      <c r="AG6" s="114">
        <f t="shared" si="0"/>
        <v>0</v>
      </c>
      <c r="AH6" s="114">
        <f t="shared" si="0"/>
        <v>0</v>
      </c>
      <c r="AI6" s="114">
        <f t="shared" si="0"/>
        <v>0</v>
      </c>
      <c r="AJ6" s="113">
        <f aca="true" t="shared" si="1" ref="AJ6:BK6">SUM(AJ7:AJ27)</f>
        <v>147125.68</v>
      </c>
      <c r="AK6" s="114">
        <f t="shared" si="1"/>
        <v>58381.05</v>
      </c>
      <c r="AL6" s="114">
        <f t="shared" si="1"/>
        <v>39833.63</v>
      </c>
      <c r="AM6" s="114">
        <f t="shared" si="1"/>
        <v>48911</v>
      </c>
      <c r="AN6" s="113">
        <f t="shared" si="1"/>
        <v>46257.3</v>
      </c>
      <c r="AO6" s="114">
        <f t="shared" si="1"/>
        <v>43755.3</v>
      </c>
      <c r="AP6" s="114">
        <f t="shared" si="1"/>
        <v>2502</v>
      </c>
      <c r="AQ6" s="113">
        <f t="shared" si="1"/>
        <v>30020.5</v>
      </c>
      <c r="AR6" s="114">
        <f t="shared" si="1"/>
        <v>228</v>
      </c>
      <c r="AS6" s="114">
        <f t="shared" si="1"/>
        <v>673.5</v>
      </c>
      <c r="AT6" s="114">
        <f t="shared" si="1"/>
        <v>29119</v>
      </c>
      <c r="AU6" s="113">
        <f t="shared" si="1"/>
        <v>180625.37000000002</v>
      </c>
      <c r="AV6" s="114">
        <f t="shared" si="1"/>
        <v>375.94</v>
      </c>
      <c r="AW6" s="114">
        <f t="shared" si="1"/>
        <v>343.82</v>
      </c>
      <c r="AX6" s="114">
        <f t="shared" si="1"/>
        <v>0</v>
      </c>
      <c r="AY6" s="114">
        <f t="shared" si="1"/>
        <v>1244.1900000000003</v>
      </c>
      <c r="AZ6" s="114">
        <f t="shared" si="1"/>
        <v>178661.42</v>
      </c>
      <c r="BA6" s="114">
        <f t="shared" si="1"/>
        <v>0</v>
      </c>
      <c r="BB6" s="114">
        <f t="shared" si="1"/>
        <v>0</v>
      </c>
      <c r="BC6" s="114">
        <f t="shared" si="1"/>
        <v>0</v>
      </c>
      <c r="BD6" s="113">
        <f t="shared" si="1"/>
        <v>37729</v>
      </c>
      <c r="BE6" s="114">
        <f t="shared" si="1"/>
        <v>37729</v>
      </c>
      <c r="BF6" s="113">
        <f t="shared" si="1"/>
        <v>17000</v>
      </c>
      <c r="BG6" s="114">
        <f t="shared" si="1"/>
        <v>17000</v>
      </c>
      <c r="BH6" s="113">
        <f t="shared" si="1"/>
        <v>15348</v>
      </c>
      <c r="BI6" s="114">
        <f t="shared" si="1"/>
        <v>15348</v>
      </c>
      <c r="BJ6" s="113">
        <f t="shared" si="1"/>
        <v>14124.83</v>
      </c>
      <c r="BK6" s="114">
        <f t="shared" si="1"/>
        <v>14124.83</v>
      </c>
    </row>
    <row r="7" spans="1:63" ht="15.75" customHeight="1">
      <c r="A7" s="111" t="s">
        <v>46</v>
      </c>
      <c r="B7" s="112">
        <f>'2018年市级支出预算表（功能）'!C5</f>
        <v>103600.13</v>
      </c>
      <c r="C7" s="112">
        <f aca="true" t="shared" si="2" ref="C7:C27">B7-D7</f>
        <v>0</v>
      </c>
      <c r="D7" s="113">
        <f aca="true" t="shared" si="3" ref="D7:D19">SUM(E7,J7,U7,AJ7,AN7,AQ7,,AU7,BD7,BF7,BH7,BJ7)</f>
        <v>103600.13</v>
      </c>
      <c r="E7" s="113">
        <f aca="true" t="shared" si="4" ref="E7:E28">SUM(F7:I7)</f>
        <v>29154.609999999997</v>
      </c>
      <c r="F7" s="114">
        <v>27251.07</v>
      </c>
      <c r="G7" s="114">
        <v>34.85</v>
      </c>
      <c r="H7" s="114">
        <v>0</v>
      </c>
      <c r="I7" s="114">
        <v>1868.69</v>
      </c>
      <c r="J7" s="113">
        <f aca="true" t="shared" si="5" ref="J7:J27">SUM(K7:T7)</f>
        <v>23778.19</v>
      </c>
      <c r="K7" s="114">
        <v>6759.91</v>
      </c>
      <c r="L7" s="114">
        <v>1128.4</v>
      </c>
      <c r="M7" s="114">
        <v>390.01</v>
      </c>
      <c r="N7" s="114">
        <v>0</v>
      </c>
      <c r="O7" s="114">
        <v>6201.3</v>
      </c>
      <c r="P7" s="114">
        <v>249.46</v>
      </c>
      <c r="Q7" s="114">
        <v>50</v>
      </c>
      <c r="R7" s="114">
        <v>385.39</v>
      </c>
      <c r="S7" s="114">
        <v>659</v>
      </c>
      <c r="T7" s="114">
        <v>7954.72</v>
      </c>
      <c r="U7" s="113">
        <f aca="true" t="shared" si="6" ref="U7:U27">SUM(V7:AB7)</f>
        <v>306</v>
      </c>
      <c r="V7" s="114">
        <v>0</v>
      </c>
      <c r="W7" s="114">
        <v>0</v>
      </c>
      <c r="X7" s="114">
        <v>0</v>
      </c>
      <c r="Y7" s="114">
        <v>0</v>
      </c>
      <c r="Z7" s="114">
        <v>246</v>
      </c>
      <c r="AA7" s="114">
        <v>2</v>
      </c>
      <c r="AB7" s="114">
        <v>58</v>
      </c>
      <c r="AC7" s="114">
        <v>0</v>
      </c>
      <c r="AD7" s="114">
        <v>0</v>
      </c>
      <c r="AE7" s="114">
        <v>0</v>
      </c>
      <c r="AF7" s="114">
        <v>0</v>
      </c>
      <c r="AG7" s="114">
        <v>0</v>
      </c>
      <c r="AH7" s="114">
        <v>0</v>
      </c>
      <c r="AI7" s="114">
        <v>0</v>
      </c>
      <c r="AJ7" s="113">
        <f aca="true" t="shared" si="7" ref="AJ7:AJ27">SUM(AK7:AM7)</f>
        <v>32347.27</v>
      </c>
      <c r="AK7" s="114">
        <v>4445.43</v>
      </c>
      <c r="AL7" s="114">
        <v>13938.84</v>
      </c>
      <c r="AM7" s="114">
        <v>13963</v>
      </c>
      <c r="AN7" s="113">
        <f aca="true" t="shared" si="8" ref="AN7:AN27">SUM(AO7:AP7)</f>
        <v>1826</v>
      </c>
      <c r="AO7" s="114">
        <v>1826</v>
      </c>
      <c r="AP7" s="114">
        <v>0</v>
      </c>
      <c r="AQ7" s="113">
        <f aca="true" t="shared" si="9" ref="AQ7:AQ27">SUM(AR7:AT7)</f>
        <v>0</v>
      </c>
      <c r="AR7" s="114">
        <v>0</v>
      </c>
      <c r="AS7" s="114">
        <v>0</v>
      </c>
      <c r="AT7" s="114"/>
      <c r="AU7" s="113">
        <f aca="true" t="shared" si="10" ref="AU7:AU27">SUM(AV7:AZ7)</f>
        <v>323.46</v>
      </c>
      <c r="AV7" s="114">
        <v>51.46</v>
      </c>
      <c r="AW7" s="114">
        <v>0</v>
      </c>
      <c r="AX7" s="114">
        <v>0</v>
      </c>
      <c r="AY7" s="114">
        <v>0</v>
      </c>
      <c r="AZ7" s="114">
        <v>272</v>
      </c>
      <c r="BA7" s="114">
        <v>0</v>
      </c>
      <c r="BB7" s="114">
        <v>0</v>
      </c>
      <c r="BC7" s="114">
        <v>0</v>
      </c>
      <c r="BD7" s="113">
        <f aca="true" t="shared" si="11" ref="BD7:BD27">SUM(BE7)</f>
        <v>0</v>
      </c>
      <c r="BE7" s="114">
        <v>0</v>
      </c>
      <c r="BF7" s="113">
        <f aca="true" t="shared" si="12" ref="BF7:BF27">SUM(BG7)</f>
        <v>0</v>
      </c>
      <c r="BG7" s="114">
        <v>0</v>
      </c>
      <c r="BH7" s="113">
        <f aca="true" t="shared" si="13" ref="BH7:BH27">SUM(BI7)</f>
        <v>15348</v>
      </c>
      <c r="BI7" s="114">
        <v>15348</v>
      </c>
      <c r="BJ7" s="113">
        <f aca="true" t="shared" si="14" ref="BJ7:BJ27">SUM(BK7)</f>
        <v>516.6</v>
      </c>
      <c r="BK7" s="114">
        <v>516.6</v>
      </c>
    </row>
    <row r="8" spans="1:63" ht="15.75" customHeight="1">
      <c r="A8" s="111" t="s">
        <v>47</v>
      </c>
      <c r="B8" s="112">
        <f>'2018年市级支出预算表（功能）'!C131</f>
        <v>2023</v>
      </c>
      <c r="C8" s="112">
        <f t="shared" si="2"/>
        <v>0</v>
      </c>
      <c r="D8" s="113">
        <f t="shared" si="3"/>
        <v>2023</v>
      </c>
      <c r="E8" s="113">
        <f t="shared" si="4"/>
        <v>48</v>
      </c>
      <c r="F8" s="114">
        <v>0</v>
      </c>
      <c r="G8" s="114">
        <v>0</v>
      </c>
      <c r="H8" s="114">
        <v>0</v>
      </c>
      <c r="I8" s="114">
        <v>48</v>
      </c>
      <c r="J8" s="113">
        <f t="shared" si="5"/>
        <v>726</v>
      </c>
      <c r="K8" s="114">
        <v>45</v>
      </c>
      <c r="L8" s="114">
        <v>3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2</v>
      </c>
      <c r="S8" s="114">
        <v>253</v>
      </c>
      <c r="T8" s="114">
        <v>423</v>
      </c>
      <c r="U8" s="113">
        <f t="shared" si="6"/>
        <v>949</v>
      </c>
      <c r="V8" s="114">
        <v>0</v>
      </c>
      <c r="W8" s="114">
        <v>0</v>
      </c>
      <c r="X8" s="114">
        <v>0</v>
      </c>
      <c r="Y8" s="114">
        <v>0</v>
      </c>
      <c r="Z8" s="114">
        <v>0</v>
      </c>
      <c r="AA8" s="114">
        <v>40</v>
      </c>
      <c r="AB8" s="114">
        <v>909</v>
      </c>
      <c r="AC8" s="114">
        <v>0</v>
      </c>
      <c r="AD8" s="114">
        <v>0</v>
      </c>
      <c r="AE8" s="114">
        <v>0</v>
      </c>
      <c r="AF8" s="114">
        <v>0</v>
      </c>
      <c r="AG8" s="114">
        <v>0</v>
      </c>
      <c r="AH8" s="114">
        <v>0</v>
      </c>
      <c r="AI8" s="114">
        <v>0</v>
      </c>
      <c r="AJ8" s="113">
        <f t="shared" si="7"/>
        <v>300</v>
      </c>
      <c r="AK8" s="114">
        <v>0</v>
      </c>
      <c r="AL8" s="114">
        <v>300</v>
      </c>
      <c r="AM8" s="114"/>
      <c r="AN8" s="113">
        <f t="shared" si="8"/>
        <v>0</v>
      </c>
      <c r="AO8" s="114">
        <v>0</v>
      </c>
      <c r="AP8" s="114">
        <v>0</v>
      </c>
      <c r="AQ8" s="113">
        <f t="shared" si="9"/>
        <v>0</v>
      </c>
      <c r="AR8" s="114">
        <v>0</v>
      </c>
      <c r="AS8" s="114">
        <v>0</v>
      </c>
      <c r="AT8" s="114">
        <v>0</v>
      </c>
      <c r="AU8" s="113">
        <f t="shared" si="10"/>
        <v>0</v>
      </c>
      <c r="AV8" s="114">
        <v>0</v>
      </c>
      <c r="AW8" s="114">
        <v>0</v>
      </c>
      <c r="AX8" s="114">
        <v>0</v>
      </c>
      <c r="AY8" s="114">
        <v>0</v>
      </c>
      <c r="AZ8" s="114">
        <v>0</v>
      </c>
      <c r="BA8" s="114">
        <v>0</v>
      </c>
      <c r="BB8" s="114">
        <v>0</v>
      </c>
      <c r="BC8" s="114">
        <v>0</v>
      </c>
      <c r="BD8" s="113">
        <f t="shared" si="11"/>
        <v>0</v>
      </c>
      <c r="BE8" s="114">
        <v>0</v>
      </c>
      <c r="BF8" s="113">
        <f t="shared" si="12"/>
        <v>0</v>
      </c>
      <c r="BG8" s="114">
        <v>0</v>
      </c>
      <c r="BH8" s="113">
        <f t="shared" si="13"/>
        <v>0</v>
      </c>
      <c r="BI8" s="114">
        <v>0</v>
      </c>
      <c r="BJ8" s="113">
        <f t="shared" si="14"/>
        <v>0</v>
      </c>
      <c r="BK8" s="114">
        <v>0</v>
      </c>
    </row>
    <row r="9" spans="1:63" ht="15.75" customHeight="1">
      <c r="A9" s="111" t="s">
        <v>48</v>
      </c>
      <c r="B9" s="112">
        <f>'2018年市级支出预算表（功能）'!C137</f>
        <v>55262.7</v>
      </c>
      <c r="C9" s="112">
        <f t="shared" si="2"/>
        <v>0</v>
      </c>
      <c r="D9" s="113">
        <f t="shared" si="3"/>
        <v>55262.69999999999</v>
      </c>
      <c r="E9" s="113">
        <f t="shared" si="4"/>
        <v>38773.369999999995</v>
      </c>
      <c r="F9" s="114">
        <v>33518.13</v>
      </c>
      <c r="G9" s="114">
        <v>37.35</v>
      </c>
      <c r="H9" s="114">
        <v>0</v>
      </c>
      <c r="I9" s="114">
        <v>5217.89</v>
      </c>
      <c r="J9" s="113">
        <f t="shared" si="5"/>
        <v>14883.73</v>
      </c>
      <c r="K9" s="114">
        <v>4317.49</v>
      </c>
      <c r="L9" s="114">
        <v>44.2</v>
      </c>
      <c r="M9" s="114">
        <v>132.1</v>
      </c>
      <c r="N9" s="114">
        <v>0</v>
      </c>
      <c r="O9" s="114">
        <v>0</v>
      </c>
      <c r="P9" s="114">
        <v>36.35</v>
      </c>
      <c r="Q9" s="114">
        <v>0</v>
      </c>
      <c r="R9" s="114">
        <v>234</v>
      </c>
      <c r="S9" s="114">
        <v>18</v>
      </c>
      <c r="T9" s="114">
        <v>10101.59</v>
      </c>
      <c r="U9" s="113">
        <f t="shared" si="6"/>
        <v>200</v>
      </c>
      <c r="V9" s="114">
        <v>0</v>
      </c>
      <c r="W9" s="114">
        <v>200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4">
        <v>0</v>
      </c>
      <c r="AF9" s="114">
        <v>0</v>
      </c>
      <c r="AG9" s="114">
        <v>0</v>
      </c>
      <c r="AH9" s="114">
        <v>0</v>
      </c>
      <c r="AI9" s="114">
        <v>0</v>
      </c>
      <c r="AJ9" s="113">
        <f t="shared" si="7"/>
        <v>554</v>
      </c>
      <c r="AK9" s="114">
        <v>101</v>
      </c>
      <c r="AL9" s="114">
        <v>453</v>
      </c>
      <c r="AM9" s="114"/>
      <c r="AN9" s="113">
        <f t="shared" si="8"/>
        <v>0</v>
      </c>
      <c r="AO9" s="114">
        <v>0</v>
      </c>
      <c r="AP9" s="114">
        <v>0</v>
      </c>
      <c r="AQ9" s="113">
        <f t="shared" si="9"/>
        <v>0</v>
      </c>
      <c r="AR9" s="114">
        <v>0</v>
      </c>
      <c r="AS9" s="114">
        <v>0</v>
      </c>
      <c r="AT9" s="114">
        <v>0</v>
      </c>
      <c r="AU9" s="113">
        <f t="shared" si="10"/>
        <v>851.6</v>
      </c>
      <c r="AV9" s="114">
        <v>137.6</v>
      </c>
      <c r="AW9" s="114">
        <v>0</v>
      </c>
      <c r="AX9" s="114">
        <v>0</v>
      </c>
      <c r="AY9" s="114">
        <v>0</v>
      </c>
      <c r="AZ9" s="114">
        <v>714</v>
      </c>
      <c r="BA9" s="114">
        <v>0</v>
      </c>
      <c r="BB9" s="114">
        <v>0</v>
      </c>
      <c r="BC9" s="114">
        <v>0</v>
      </c>
      <c r="BD9" s="113">
        <f t="shared" si="11"/>
        <v>0</v>
      </c>
      <c r="BE9" s="114">
        <v>0</v>
      </c>
      <c r="BF9" s="113">
        <f t="shared" si="12"/>
        <v>0</v>
      </c>
      <c r="BG9" s="114">
        <v>0</v>
      </c>
      <c r="BH9" s="113">
        <f t="shared" si="13"/>
        <v>0</v>
      </c>
      <c r="BI9" s="114">
        <v>0</v>
      </c>
      <c r="BJ9" s="113">
        <f t="shared" si="14"/>
        <v>0</v>
      </c>
      <c r="BK9" s="114">
        <v>0</v>
      </c>
    </row>
    <row r="10" spans="1:63" ht="15.75" customHeight="1">
      <c r="A10" s="111" t="s">
        <v>49</v>
      </c>
      <c r="B10" s="112">
        <f>'2018年市级支出预算表（功能）'!C165</f>
        <v>93162</v>
      </c>
      <c r="C10" s="112">
        <f t="shared" si="2"/>
        <v>0</v>
      </c>
      <c r="D10" s="113">
        <f t="shared" si="3"/>
        <v>93162</v>
      </c>
      <c r="E10" s="113">
        <f t="shared" si="4"/>
        <v>6570.97</v>
      </c>
      <c r="F10" s="114">
        <v>4325.07</v>
      </c>
      <c r="G10" s="114">
        <v>167.02</v>
      </c>
      <c r="H10" s="114"/>
      <c r="I10" s="114">
        <v>2078.88</v>
      </c>
      <c r="J10" s="113">
        <f t="shared" si="5"/>
        <v>10895.48</v>
      </c>
      <c r="K10" s="114">
        <v>416.14</v>
      </c>
      <c r="L10" s="114">
        <v>15</v>
      </c>
      <c r="M10" s="114">
        <v>74.3</v>
      </c>
      <c r="N10" s="114">
        <v>20</v>
      </c>
      <c r="O10" s="114">
        <v>122.25</v>
      </c>
      <c r="P10" s="114">
        <v>4.78</v>
      </c>
      <c r="Q10" s="114">
        <v>0</v>
      </c>
      <c r="R10" s="114">
        <v>8</v>
      </c>
      <c r="S10" s="114">
        <v>2510</v>
      </c>
      <c r="T10" s="114">
        <v>7725.01</v>
      </c>
      <c r="U10" s="113">
        <f t="shared" si="6"/>
        <v>2842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300</v>
      </c>
      <c r="AB10" s="114">
        <v>2542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114">
        <v>0</v>
      </c>
      <c r="AI10" s="114">
        <v>0</v>
      </c>
      <c r="AJ10" s="113">
        <f t="shared" si="7"/>
        <v>29907</v>
      </c>
      <c r="AK10" s="114">
        <v>13515</v>
      </c>
      <c r="AL10" s="114">
        <v>3419</v>
      </c>
      <c r="AM10" s="114">
        <v>12973</v>
      </c>
      <c r="AN10" s="113">
        <f t="shared" si="8"/>
        <v>17800</v>
      </c>
      <c r="AO10" s="114">
        <v>17000</v>
      </c>
      <c r="AP10" s="114">
        <v>800</v>
      </c>
      <c r="AQ10" s="113">
        <f t="shared" si="9"/>
        <v>2037</v>
      </c>
      <c r="AR10" s="114">
        <v>0</v>
      </c>
      <c r="AS10" s="114">
        <v>0</v>
      </c>
      <c r="AT10" s="114">
        <v>2037</v>
      </c>
      <c r="AU10" s="113">
        <f t="shared" si="10"/>
        <v>18803.55</v>
      </c>
      <c r="AV10" s="114">
        <v>39.27</v>
      </c>
      <c r="AW10" s="114">
        <v>292.28</v>
      </c>
      <c r="AX10" s="114">
        <v>0</v>
      </c>
      <c r="AY10" s="114">
        <v>0</v>
      </c>
      <c r="AZ10" s="114">
        <v>18472</v>
      </c>
      <c r="BA10" s="114">
        <v>0</v>
      </c>
      <c r="BB10" s="114">
        <v>0</v>
      </c>
      <c r="BC10" s="114">
        <v>0</v>
      </c>
      <c r="BD10" s="113">
        <f t="shared" si="11"/>
        <v>0</v>
      </c>
      <c r="BE10" s="114">
        <v>0</v>
      </c>
      <c r="BF10" s="113">
        <f t="shared" si="12"/>
        <v>0</v>
      </c>
      <c r="BG10" s="114">
        <v>0</v>
      </c>
      <c r="BH10" s="113">
        <f t="shared" si="13"/>
        <v>0</v>
      </c>
      <c r="BI10" s="114">
        <v>0</v>
      </c>
      <c r="BJ10" s="113">
        <f t="shared" si="14"/>
        <v>4306</v>
      </c>
      <c r="BK10" s="114">
        <v>4306</v>
      </c>
    </row>
    <row r="11" spans="1:63" ht="15.75" customHeight="1">
      <c r="A11" s="111" t="s">
        <v>50</v>
      </c>
      <c r="B11" s="112">
        <f>'2018年市级支出预算表（功能）'!C198</f>
        <v>8327.63</v>
      </c>
      <c r="C11" s="112">
        <f t="shared" si="2"/>
        <v>0</v>
      </c>
      <c r="D11" s="113">
        <f t="shared" si="3"/>
        <v>8327.630000000001</v>
      </c>
      <c r="E11" s="113">
        <f t="shared" si="4"/>
        <v>1022.2899999999998</v>
      </c>
      <c r="F11" s="114">
        <v>906.43</v>
      </c>
      <c r="G11" s="114">
        <v>1.06</v>
      </c>
      <c r="H11" s="114">
        <v>0</v>
      </c>
      <c r="I11" s="114">
        <v>114.8</v>
      </c>
      <c r="J11" s="113">
        <f t="shared" si="5"/>
        <v>4531.3</v>
      </c>
      <c r="K11" s="114">
        <v>158.16</v>
      </c>
      <c r="L11" s="114">
        <v>21.5</v>
      </c>
      <c r="M11" s="114">
        <v>46.5</v>
      </c>
      <c r="N11" s="114">
        <v>0</v>
      </c>
      <c r="O11" s="114">
        <v>45</v>
      </c>
      <c r="P11" s="114">
        <v>4.55</v>
      </c>
      <c r="Q11" s="114">
        <v>0</v>
      </c>
      <c r="R11" s="114">
        <v>8</v>
      </c>
      <c r="S11" s="114">
        <v>6</v>
      </c>
      <c r="T11" s="114">
        <v>4241.59</v>
      </c>
      <c r="U11" s="113">
        <f t="shared" si="6"/>
        <v>740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740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14">
        <v>0</v>
      </c>
      <c r="AJ11" s="113">
        <f t="shared" si="7"/>
        <v>837.2</v>
      </c>
      <c r="AK11" s="114">
        <v>774.7</v>
      </c>
      <c r="AL11" s="114">
        <v>62.5</v>
      </c>
      <c r="AM11" s="114"/>
      <c r="AN11" s="113">
        <f t="shared" si="8"/>
        <v>1196</v>
      </c>
      <c r="AO11" s="114">
        <v>0</v>
      </c>
      <c r="AP11" s="114">
        <v>1196</v>
      </c>
      <c r="AQ11" s="113">
        <f t="shared" si="9"/>
        <v>0</v>
      </c>
      <c r="AR11" s="114">
        <v>0</v>
      </c>
      <c r="AS11" s="114">
        <v>0</v>
      </c>
      <c r="AT11" s="114">
        <v>0</v>
      </c>
      <c r="AU11" s="113">
        <f t="shared" si="10"/>
        <v>0.84</v>
      </c>
      <c r="AV11" s="114">
        <v>0.84</v>
      </c>
      <c r="AW11" s="114">
        <v>0</v>
      </c>
      <c r="AX11" s="114">
        <v>0</v>
      </c>
      <c r="AY11" s="114">
        <v>0</v>
      </c>
      <c r="AZ11" s="114">
        <v>0</v>
      </c>
      <c r="BA11" s="114">
        <v>0</v>
      </c>
      <c r="BB11" s="114">
        <v>0</v>
      </c>
      <c r="BC11" s="114">
        <v>0</v>
      </c>
      <c r="BD11" s="113">
        <f t="shared" si="11"/>
        <v>0</v>
      </c>
      <c r="BE11" s="114">
        <v>0</v>
      </c>
      <c r="BF11" s="113">
        <f t="shared" si="12"/>
        <v>0</v>
      </c>
      <c r="BG11" s="114">
        <v>0</v>
      </c>
      <c r="BH11" s="113">
        <f t="shared" si="13"/>
        <v>0</v>
      </c>
      <c r="BI11" s="114">
        <v>0</v>
      </c>
      <c r="BJ11" s="113">
        <f t="shared" si="14"/>
        <v>0</v>
      </c>
      <c r="BK11" s="114">
        <v>0</v>
      </c>
    </row>
    <row r="12" spans="1:63" ht="15.75" customHeight="1">
      <c r="A12" s="111" t="s">
        <v>51</v>
      </c>
      <c r="B12" s="112">
        <f>'2018年市级支出预算表（功能）'!C224</f>
        <v>24396.41</v>
      </c>
      <c r="C12" s="112">
        <f t="shared" si="2"/>
        <v>0</v>
      </c>
      <c r="D12" s="113">
        <f t="shared" si="3"/>
        <v>24396.41</v>
      </c>
      <c r="E12" s="113">
        <f t="shared" si="4"/>
        <v>1618.21</v>
      </c>
      <c r="F12" s="114">
        <v>1485.73</v>
      </c>
      <c r="G12" s="114">
        <v>1.55</v>
      </c>
      <c r="H12" s="114">
        <v>0</v>
      </c>
      <c r="I12" s="114">
        <v>130.93</v>
      </c>
      <c r="J12" s="113">
        <f t="shared" si="5"/>
        <v>4172.59</v>
      </c>
      <c r="K12" s="114">
        <v>236.33</v>
      </c>
      <c r="L12" s="114">
        <v>30.9</v>
      </c>
      <c r="M12" s="114">
        <v>17.1</v>
      </c>
      <c r="N12" s="114">
        <v>1</v>
      </c>
      <c r="O12" s="114">
        <v>58.8</v>
      </c>
      <c r="P12" s="114">
        <v>13.6</v>
      </c>
      <c r="Q12" s="114">
        <v>0</v>
      </c>
      <c r="R12" s="114">
        <v>13</v>
      </c>
      <c r="S12" s="114">
        <v>8</v>
      </c>
      <c r="T12" s="114">
        <v>3793.86</v>
      </c>
      <c r="U12" s="113">
        <f t="shared" si="6"/>
        <v>91</v>
      </c>
      <c r="V12" s="114">
        <v>0</v>
      </c>
      <c r="W12" s="114">
        <v>0</v>
      </c>
      <c r="X12" s="114">
        <v>0</v>
      </c>
      <c r="Y12" s="114">
        <v>0</v>
      </c>
      <c r="Z12" s="114">
        <v>6</v>
      </c>
      <c r="AA12" s="114">
        <v>25</v>
      </c>
      <c r="AB12" s="114">
        <v>60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  <c r="AH12" s="114">
        <v>0</v>
      </c>
      <c r="AI12" s="114">
        <v>0</v>
      </c>
      <c r="AJ12" s="113">
        <f t="shared" si="7"/>
        <v>9782.01</v>
      </c>
      <c r="AK12" s="114">
        <v>8285.51</v>
      </c>
      <c r="AL12" s="114">
        <v>1496.5</v>
      </c>
      <c r="AM12" s="114"/>
      <c r="AN12" s="113">
        <f t="shared" si="8"/>
        <v>5230</v>
      </c>
      <c r="AO12" s="114">
        <f>-5920+11150</f>
        <v>5230</v>
      </c>
      <c r="AP12" s="114">
        <v>0</v>
      </c>
      <c r="AQ12" s="113">
        <f t="shared" si="9"/>
        <v>0</v>
      </c>
      <c r="AR12" s="114">
        <v>0</v>
      </c>
      <c r="AS12" s="114">
        <v>0</v>
      </c>
      <c r="AT12" s="114"/>
      <c r="AU12" s="113">
        <f t="shared" si="10"/>
        <v>296.6</v>
      </c>
      <c r="AV12" s="114">
        <v>6.65</v>
      </c>
      <c r="AW12" s="114">
        <v>51.54</v>
      </c>
      <c r="AX12" s="114">
        <v>0</v>
      </c>
      <c r="AY12" s="114">
        <v>8.41</v>
      </c>
      <c r="AZ12" s="114">
        <v>230</v>
      </c>
      <c r="BA12" s="114">
        <v>0</v>
      </c>
      <c r="BB12" s="114">
        <v>0</v>
      </c>
      <c r="BC12" s="114">
        <v>0</v>
      </c>
      <c r="BD12" s="113">
        <f t="shared" si="11"/>
        <v>3200</v>
      </c>
      <c r="BE12" s="114">
        <v>3200</v>
      </c>
      <c r="BF12" s="113">
        <f t="shared" si="12"/>
        <v>0</v>
      </c>
      <c r="BG12" s="114">
        <v>0</v>
      </c>
      <c r="BH12" s="113">
        <f t="shared" si="13"/>
        <v>0</v>
      </c>
      <c r="BI12" s="114">
        <v>0</v>
      </c>
      <c r="BJ12" s="113">
        <f t="shared" si="14"/>
        <v>6</v>
      </c>
      <c r="BK12" s="114">
        <v>6</v>
      </c>
    </row>
    <row r="13" spans="1:63" ht="15.75" customHeight="1">
      <c r="A13" s="111" t="s">
        <v>52</v>
      </c>
      <c r="B13" s="112">
        <f>'2018年市级支出预算表（功能）'!C253</f>
        <v>94121.9</v>
      </c>
      <c r="C13" s="112">
        <f t="shared" si="2"/>
        <v>0</v>
      </c>
      <c r="D13" s="113">
        <f t="shared" si="3"/>
        <v>94121.9</v>
      </c>
      <c r="E13" s="113">
        <f t="shared" si="4"/>
        <v>17563.29</v>
      </c>
      <c r="F13" s="114">
        <v>6240.12</v>
      </c>
      <c r="G13" s="114">
        <v>8988.97</v>
      </c>
      <c r="H13" s="114"/>
      <c r="I13" s="114">
        <v>2334.2</v>
      </c>
      <c r="J13" s="113">
        <f t="shared" si="5"/>
        <v>1875.23</v>
      </c>
      <c r="K13" s="114">
        <v>330.61</v>
      </c>
      <c r="L13" s="114">
        <v>18.66</v>
      </c>
      <c r="M13" s="114">
        <v>40.2</v>
      </c>
      <c r="N13" s="114">
        <v>0</v>
      </c>
      <c r="O13" s="114">
        <v>644</v>
      </c>
      <c r="P13" s="114">
        <v>7.1</v>
      </c>
      <c r="Q13" s="114">
        <v>0</v>
      </c>
      <c r="R13" s="114">
        <v>12.5</v>
      </c>
      <c r="S13" s="114">
        <v>128.2</v>
      </c>
      <c r="T13" s="114">
        <v>693.96</v>
      </c>
      <c r="U13" s="113">
        <f t="shared" si="6"/>
        <v>26.1</v>
      </c>
      <c r="V13" s="114">
        <v>0</v>
      </c>
      <c r="W13" s="114">
        <v>0</v>
      </c>
      <c r="X13" s="114">
        <v>0</v>
      </c>
      <c r="Y13" s="114">
        <v>26.1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  <c r="AH13" s="114">
        <v>0</v>
      </c>
      <c r="AI13" s="114">
        <v>0</v>
      </c>
      <c r="AJ13" s="113">
        <f t="shared" si="7"/>
        <v>22285.22</v>
      </c>
      <c r="AK13" s="114">
        <v>9388.1</v>
      </c>
      <c r="AL13" s="114">
        <v>1148.12</v>
      </c>
      <c r="AM13" s="114">
        <v>11749</v>
      </c>
      <c r="AN13" s="113">
        <f t="shared" si="8"/>
        <v>76</v>
      </c>
      <c r="AO13" s="114">
        <v>76</v>
      </c>
      <c r="AP13" s="114">
        <v>0</v>
      </c>
      <c r="AQ13" s="113">
        <f t="shared" si="9"/>
        <v>1540</v>
      </c>
      <c r="AR13" s="114">
        <v>0</v>
      </c>
      <c r="AS13" s="114">
        <v>0</v>
      </c>
      <c r="AT13" s="114">
        <v>1540</v>
      </c>
      <c r="AU13" s="113">
        <f t="shared" si="10"/>
        <v>50496.06</v>
      </c>
      <c r="AV13" s="114">
        <v>24.97</v>
      </c>
      <c r="AW13" s="114">
        <v>0</v>
      </c>
      <c r="AX13" s="114">
        <v>0</v>
      </c>
      <c r="AY13" s="114">
        <v>1225.88</v>
      </c>
      <c r="AZ13" s="114">
        <v>49245.21</v>
      </c>
      <c r="BA13" s="114">
        <v>0</v>
      </c>
      <c r="BB13" s="114"/>
      <c r="BC13" s="114">
        <v>0</v>
      </c>
      <c r="BD13" s="113">
        <f t="shared" si="11"/>
        <v>0</v>
      </c>
      <c r="BE13" s="114">
        <v>0</v>
      </c>
      <c r="BF13" s="113">
        <f t="shared" si="12"/>
        <v>0</v>
      </c>
      <c r="BG13" s="114">
        <v>0</v>
      </c>
      <c r="BH13" s="113">
        <f t="shared" si="13"/>
        <v>0</v>
      </c>
      <c r="BI13" s="114">
        <v>0</v>
      </c>
      <c r="BJ13" s="113">
        <f t="shared" si="14"/>
        <v>260</v>
      </c>
      <c r="BK13" s="114">
        <v>260</v>
      </c>
    </row>
    <row r="14" spans="1:63" ht="15.75" customHeight="1">
      <c r="A14" s="111" t="s">
        <v>53</v>
      </c>
      <c r="B14" s="112">
        <f>'2018年市级支出预算表（功能）'!C308</f>
        <v>140188.57</v>
      </c>
      <c r="C14" s="112">
        <f t="shared" si="2"/>
        <v>0</v>
      </c>
      <c r="D14" s="113">
        <f t="shared" si="3"/>
        <v>140188.57</v>
      </c>
      <c r="E14" s="113">
        <f t="shared" si="4"/>
        <v>6863.540000000001</v>
      </c>
      <c r="F14" s="114">
        <v>1342.23</v>
      </c>
      <c r="G14" s="114">
        <v>3701.12</v>
      </c>
      <c r="H14" s="114">
        <v>0</v>
      </c>
      <c r="I14" s="114">
        <v>1820.19</v>
      </c>
      <c r="J14" s="113">
        <f t="shared" si="5"/>
        <v>15046.53</v>
      </c>
      <c r="K14" s="114">
        <v>104.11</v>
      </c>
      <c r="L14" s="114">
        <v>9</v>
      </c>
      <c r="M14" s="114">
        <v>10</v>
      </c>
      <c r="N14" s="114">
        <v>0</v>
      </c>
      <c r="O14" s="114">
        <v>903</v>
      </c>
      <c r="P14" s="114">
        <v>14.85</v>
      </c>
      <c r="Q14" s="114">
        <v>0</v>
      </c>
      <c r="R14" s="114">
        <v>6</v>
      </c>
      <c r="S14" s="114">
        <v>5.2</v>
      </c>
      <c r="T14" s="114">
        <v>13994.37</v>
      </c>
      <c r="U14" s="113">
        <f t="shared" si="6"/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3">
        <f t="shared" si="7"/>
        <v>7832.07</v>
      </c>
      <c r="AK14" s="114">
        <v>5525.47</v>
      </c>
      <c r="AL14" s="114">
        <v>2036.6</v>
      </c>
      <c r="AM14" s="114">
        <v>270</v>
      </c>
      <c r="AN14" s="113">
        <f t="shared" si="8"/>
        <v>0</v>
      </c>
      <c r="AO14" s="114">
        <v>0</v>
      </c>
      <c r="AP14" s="114">
        <v>0</v>
      </c>
      <c r="AQ14" s="113">
        <f t="shared" si="9"/>
        <v>237</v>
      </c>
      <c r="AR14" s="114">
        <v>0</v>
      </c>
      <c r="AS14" s="114">
        <v>0</v>
      </c>
      <c r="AT14" s="114">
        <v>237</v>
      </c>
      <c r="AU14" s="113">
        <f t="shared" si="10"/>
        <v>109206.43000000001</v>
      </c>
      <c r="AV14" s="114">
        <v>2.94</v>
      </c>
      <c r="AW14" s="114">
        <v>0</v>
      </c>
      <c r="AX14" s="114">
        <v>0</v>
      </c>
      <c r="AY14" s="114">
        <v>0</v>
      </c>
      <c r="AZ14" s="114">
        <v>109203.49</v>
      </c>
      <c r="BA14" s="114">
        <v>0</v>
      </c>
      <c r="BB14" s="114">
        <v>0</v>
      </c>
      <c r="BC14" s="114">
        <v>0</v>
      </c>
      <c r="BD14" s="113">
        <f t="shared" si="11"/>
        <v>0</v>
      </c>
      <c r="BE14" s="114">
        <v>0</v>
      </c>
      <c r="BF14" s="113">
        <f t="shared" si="12"/>
        <v>0</v>
      </c>
      <c r="BG14" s="114">
        <v>0</v>
      </c>
      <c r="BH14" s="113">
        <f t="shared" si="13"/>
        <v>0</v>
      </c>
      <c r="BI14" s="114">
        <v>0</v>
      </c>
      <c r="BJ14" s="113">
        <f t="shared" si="14"/>
        <v>1003</v>
      </c>
      <c r="BK14" s="114">
        <v>1003</v>
      </c>
    </row>
    <row r="15" spans="1:63" ht="15.75" customHeight="1">
      <c r="A15" s="111" t="s">
        <v>54</v>
      </c>
      <c r="B15" s="112">
        <f>'2018年市级支出预算表（功能）'!C351</f>
        <v>15667.69</v>
      </c>
      <c r="C15" s="112">
        <f t="shared" si="2"/>
        <v>0</v>
      </c>
      <c r="D15" s="113">
        <f t="shared" si="3"/>
        <v>15667.69</v>
      </c>
      <c r="E15" s="113">
        <f t="shared" si="4"/>
        <v>2593.76</v>
      </c>
      <c r="F15" s="114">
        <v>2555.5</v>
      </c>
      <c r="G15" s="114">
        <v>2.57</v>
      </c>
      <c r="H15" s="114">
        <v>0</v>
      </c>
      <c r="I15" s="114">
        <v>35.69</v>
      </c>
      <c r="J15" s="113">
        <f t="shared" si="5"/>
        <v>10089.949999999999</v>
      </c>
      <c r="K15" s="114">
        <v>107.4</v>
      </c>
      <c r="L15" s="114">
        <v>2.75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2</v>
      </c>
      <c r="T15" s="114">
        <v>9977.8</v>
      </c>
      <c r="U15" s="113">
        <f t="shared" si="6"/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113">
        <f t="shared" si="7"/>
        <v>1642.28</v>
      </c>
      <c r="AK15" s="114">
        <v>1541.48</v>
      </c>
      <c r="AL15" s="114">
        <v>100.8</v>
      </c>
      <c r="AM15" s="114"/>
      <c r="AN15" s="113">
        <f t="shared" si="8"/>
        <v>0</v>
      </c>
      <c r="AO15" s="114">
        <v>0</v>
      </c>
      <c r="AP15" s="114">
        <v>0</v>
      </c>
      <c r="AQ15" s="113">
        <f t="shared" si="9"/>
        <v>1090</v>
      </c>
      <c r="AR15" s="114">
        <v>0</v>
      </c>
      <c r="AS15" s="114">
        <v>0</v>
      </c>
      <c r="AT15" s="114">
        <f>-289+1379</f>
        <v>1090</v>
      </c>
      <c r="AU15" s="113">
        <f t="shared" si="10"/>
        <v>3.6</v>
      </c>
      <c r="AV15" s="114">
        <v>3.6</v>
      </c>
      <c r="AW15" s="114">
        <v>0</v>
      </c>
      <c r="AX15" s="114">
        <v>0</v>
      </c>
      <c r="AY15" s="114">
        <v>0</v>
      </c>
      <c r="AZ15" s="114">
        <v>0</v>
      </c>
      <c r="BA15" s="114">
        <v>0</v>
      </c>
      <c r="BB15" s="114">
        <v>0</v>
      </c>
      <c r="BC15" s="114">
        <v>0</v>
      </c>
      <c r="BD15" s="113">
        <f t="shared" si="11"/>
        <v>0</v>
      </c>
      <c r="BE15" s="114">
        <v>0</v>
      </c>
      <c r="BF15" s="113">
        <f t="shared" si="12"/>
        <v>0</v>
      </c>
      <c r="BG15" s="114">
        <v>0</v>
      </c>
      <c r="BH15" s="113">
        <f t="shared" si="13"/>
        <v>0</v>
      </c>
      <c r="BI15" s="114">
        <v>0</v>
      </c>
      <c r="BJ15" s="113">
        <f t="shared" si="14"/>
        <v>248.1</v>
      </c>
      <c r="BK15" s="114">
        <v>248.1</v>
      </c>
    </row>
    <row r="16" spans="1:63" ht="15.75" customHeight="1">
      <c r="A16" s="111" t="s">
        <v>55</v>
      </c>
      <c r="B16" s="112">
        <f>'2018年市级支出预算表（功能）'!C366</f>
        <v>68517.57</v>
      </c>
      <c r="C16" s="112">
        <f t="shared" si="2"/>
        <v>0</v>
      </c>
      <c r="D16" s="113">
        <f t="shared" si="3"/>
        <v>68517.57</v>
      </c>
      <c r="E16" s="113">
        <f t="shared" si="4"/>
        <v>3775.79</v>
      </c>
      <c r="F16" s="114">
        <v>3688.13</v>
      </c>
      <c r="G16" s="114">
        <v>4.6</v>
      </c>
      <c r="H16" s="114">
        <v>0</v>
      </c>
      <c r="I16" s="114">
        <v>83.06</v>
      </c>
      <c r="J16" s="113">
        <f t="shared" si="5"/>
        <v>6507.21</v>
      </c>
      <c r="K16" s="114">
        <v>487.51</v>
      </c>
      <c r="L16" s="114">
        <v>39.7</v>
      </c>
      <c r="M16" s="114">
        <v>9.8</v>
      </c>
      <c r="N16" s="114">
        <v>75</v>
      </c>
      <c r="O16" s="114">
        <v>1015.5</v>
      </c>
      <c r="P16" s="114">
        <v>10.35</v>
      </c>
      <c r="Q16" s="114">
        <v>0</v>
      </c>
      <c r="R16" s="114">
        <v>10.4</v>
      </c>
      <c r="S16" s="114">
        <v>66.6</v>
      </c>
      <c r="T16" s="114">
        <v>4792.35</v>
      </c>
      <c r="U16" s="113">
        <f t="shared" si="6"/>
        <v>30186.8</v>
      </c>
      <c r="V16" s="114">
        <v>346</v>
      </c>
      <c r="W16" s="114">
        <v>14040.8</v>
      </c>
      <c r="X16" s="114">
        <v>280</v>
      </c>
      <c r="Y16" s="114">
        <v>0</v>
      </c>
      <c r="Z16" s="114">
        <v>270</v>
      </c>
      <c r="AA16" s="114">
        <v>50</v>
      </c>
      <c r="AB16" s="114">
        <v>15200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>
        <v>0</v>
      </c>
      <c r="AJ16" s="113">
        <f t="shared" si="7"/>
        <v>16743.739999999998</v>
      </c>
      <c r="AK16" s="114">
        <v>6159.17</v>
      </c>
      <c r="AL16" s="114">
        <v>4179.57</v>
      </c>
      <c r="AM16" s="114">
        <v>6405</v>
      </c>
      <c r="AN16" s="113">
        <f t="shared" si="8"/>
        <v>2923.3</v>
      </c>
      <c r="AO16" s="114">
        <v>2923.3</v>
      </c>
      <c r="AP16" s="114">
        <v>0</v>
      </c>
      <c r="AQ16" s="113">
        <f t="shared" si="9"/>
        <v>4256</v>
      </c>
      <c r="AR16" s="114">
        <v>0</v>
      </c>
      <c r="AS16" s="114">
        <v>0</v>
      </c>
      <c r="AT16" s="114">
        <v>4256</v>
      </c>
      <c r="AU16" s="113">
        <f t="shared" si="10"/>
        <v>19.73</v>
      </c>
      <c r="AV16" s="114">
        <v>19.73</v>
      </c>
      <c r="AW16" s="114">
        <v>0</v>
      </c>
      <c r="AX16" s="114">
        <v>0</v>
      </c>
      <c r="AY16" s="114">
        <v>0</v>
      </c>
      <c r="AZ16" s="114">
        <v>0</v>
      </c>
      <c r="BA16" s="114">
        <v>0</v>
      </c>
      <c r="BB16" s="114">
        <v>0</v>
      </c>
      <c r="BC16" s="114">
        <v>0</v>
      </c>
      <c r="BD16" s="113">
        <f t="shared" si="11"/>
        <v>0</v>
      </c>
      <c r="BE16" s="114">
        <v>0</v>
      </c>
      <c r="BF16" s="113">
        <f t="shared" si="12"/>
        <v>0</v>
      </c>
      <c r="BG16" s="114">
        <v>0</v>
      </c>
      <c r="BH16" s="113">
        <f t="shared" si="13"/>
        <v>0</v>
      </c>
      <c r="BI16" s="114">
        <v>0</v>
      </c>
      <c r="BJ16" s="113">
        <f t="shared" si="14"/>
        <v>4105</v>
      </c>
      <c r="BK16" s="114">
        <v>4105</v>
      </c>
    </row>
    <row r="17" spans="1:63" ht="15.75" customHeight="1">
      <c r="A17" s="111" t="s">
        <v>56</v>
      </c>
      <c r="B17" s="112">
        <f>'2018年市级支出预算表（功能）'!C385</f>
        <v>60354.23</v>
      </c>
      <c r="C17" s="112">
        <f t="shared" si="2"/>
        <v>0</v>
      </c>
      <c r="D17" s="113">
        <f t="shared" si="3"/>
        <v>60354.229999999996</v>
      </c>
      <c r="E17" s="113">
        <f t="shared" si="4"/>
        <v>6176.23</v>
      </c>
      <c r="F17" s="114">
        <v>5734.58</v>
      </c>
      <c r="G17" s="114">
        <v>5.37</v>
      </c>
      <c r="H17" s="114">
        <v>0</v>
      </c>
      <c r="I17" s="114">
        <v>436.28</v>
      </c>
      <c r="J17" s="113">
        <f t="shared" si="5"/>
        <v>28899.16</v>
      </c>
      <c r="K17" s="114">
        <v>553.08</v>
      </c>
      <c r="L17" s="114">
        <v>51.7</v>
      </c>
      <c r="M17" s="114">
        <v>38.32</v>
      </c>
      <c r="N17" s="114">
        <v>20</v>
      </c>
      <c r="O17" s="114">
        <v>1078.4</v>
      </c>
      <c r="P17" s="114">
        <v>14.8</v>
      </c>
      <c r="Q17" s="114">
        <v>0</v>
      </c>
      <c r="R17" s="114">
        <v>45.5</v>
      </c>
      <c r="S17" s="114">
        <v>92.7</v>
      </c>
      <c r="T17" s="114">
        <v>27004.66</v>
      </c>
      <c r="U17" s="113">
        <f t="shared" si="6"/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>
        <v>0</v>
      </c>
      <c r="AI17" s="114">
        <v>0</v>
      </c>
      <c r="AJ17" s="113">
        <f t="shared" si="7"/>
        <v>15922.13</v>
      </c>
      <c r="AK17" s="114">
        <v>5413.23</v>
      </c>
      <c r="AL17" s="114">
        <v>8546.9</v>
      </c>
      <c r="AM17" s="114">
        <v>1962</v>
      </c>
      <c r="AN17" s="113">
        <f t="shared" si="8"/>
        <v>1900</v>
      </c>
      <c r="AO17" s="114">
        <v>1700</v>
      </c>
      <c r="AP17" s="114">
        <v>200</v>
      </c>
      <c r="AQ17" s="113">
        <f t="shared" si="9"/>
        <v>4258.5</v>
      </c>
      <c r="AR17" s="114">
        <v>28</v>
      </c>
      <c r="AS17" s="114">
        <v>673.5</v>
      </c>
      <c r="AT17" s="114">
        <v>3557</v>
      </c>
      <c r="AU17" s="113">
        <f t="shared" si="10"/>
        <v>36.64</v>
      </c>
      <c r="AV17" s="114">
        <v>26.74</v>
      </c>
      <c r="AW17" s="114">
        <v>0</v>
      </c>
      <c r="AX17" s="114">
        <v>0</v>
      </c>
      <c r="AY17" s="114">
        <v>9.9</v>
      </c>
      <c r="AZ17" s="114">
        <v>0</v>
      </c>
      <c r="BA17" s="114">
        <v>0</v>
      </c>
      <c r="BB17" s="114">
        <v>0</v>
      </c>
      <c r="BC17" s="114">
        <v>0</v>
      </c>
      <c r="BD17" s="113">
        <f t="shared" si="11"/>
        <v>0</v>
      </c>
      <c r="BE17" s="114">
        <v>0</v>
      </c>
      <c r="BF17" s="113">
        <f t="shared" si="12"/>
        <v>0</v>
      </c>
      <c r="BG17" s="114">
        <v>0</v>
      </c>
      <c r="BH17" s="113">
        <f t="shared" si="13"/>
        <v>0</v>
      </c>
      <c r="BI17" s="114">
        <v>0</v>
      </c>
      <c r="BJ17" s="113">
        <f t="shared" si="14"/>
        <v>3161.57</v>
      </c>
      <c r="BK17" s="114">
        <v>3161.57</v>
      </c>
    </row>
    <row r="18" spans="1:63" ht="15.75" customHeight="1">
      <c r="A18" s="111" t="s">
        <v>57</v>
      </c>
      <c r="B18" s="112">
        <f>'2018年市级支出预算表（功能）'!C445</f>
        <v>20906.41</v>
      </c>
      <c r="C18" s="112">
        <f t="shared" si="2"/>
        <v>0</v>
      </c>
      <c r="D18" s="113">
        <f t="shared" si="3"/>
        <v>20906.409999999996</v>
      </c>
      <c r="E18" s="113">
        <f t="shared" si="4"/>
        <v>11050.519999999999</v>
      </c>
      <c r="F18" s="114">
        <v>459.47</v>
      </c>
      <c r="G18" s="114">
        <v>1086</v>
      </c>
      <c r="H18" s="114">
        <v>0</v>
      </c>
      <c r="I18" s="114">
        <v>9505.05</v>
      </c>
      <c r="J18" s="113">
        <f t="shared" si="5"/>
        <v>4412.65</v>
      </c>
      <c r="K18" s="114">
        <v>616.45</v>
      </c>
      <c r="L18" s="114">
        <v>6</v>
      </c>
      <c r="M18" s="114">
        <v>3</v>
      </c>
      <c r="N18" s="114">
        <v>0</v>
      </c>
      <c r="O18" s="114"/>
      <c r="P18" s="114">
        <v>4</v>
      </c>
      <c r="Q18" s="114">
        <v>0</v>
      </c>
      <c r="R18" s="114">
        <v>8</v>
      </c>
      <c r="S18" s="114">
        <v>102</v>
      </c>
      <c r="T18" s="114">
        <v>3673.2</v>
      </c>
      <c r="U18" s="113">
        <f t="shared" si="6"/>
        <v>970</v>
      </c>
      <c r="V18" s="114">
        <v>0</v>
      </c>
      <c r="W18" s="114"/>
      <c r="X18" s="114">
        <v>0</v>
      </c>
      <c r="Y18" s="114">
        <v>0</v>
      </c>
      <c r="Z18" s="114">
        <v>0</v>
      </c>
      <c r="AA18" s="114">
        <v>0</v>
      </c>
      <c r="AB18" s="114">
        <v>970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4">
        <v>0</v>
      </c>
      <c r="AI18" s="114">
        <v>0</v>
      </c>
      <c r="AJ18" s="113">
        <f t="shared" si="7"/>
        <v>3205.7799999999997</v>
      </c>
      <c r="AK18" s="114">
        <v>1960.98</v>
      </c>
      <c r="AL18" s="114">
        <v>1244.8</v>
      </c>
      <c r="AM18" s="114"/>
      <c r="AN18" s="113">
        <f t="shared" si="8"/>
        <v>221</v>
      </c>
      <c r="AO18" s="114">
        <v>0</v>
      </c>
      <c r="AP18" s="114">
        <v>221</v>
      </c>
      <c r="AQ18" s="113">
        <f t="shared" si="9"/>
        <v>0</v>
      </c>
      <c r="AR18" s="114">
        <v>0</v>
      </c>
      <c r="AS18" s="114">
        <v>0</v>
      </c>
      <c r="AT18" s="114">
        <v>0</v>
      </c>
      <c r="AU18" s="113">
        <f t="shared" si="10"/>
        <v>523.46</v>
      </c>
      <c r="AV18" s="114">
        <v>5.46</v>
      </c>
      <c r="AW18" s="114">
        <v>0</v>
      </c>
      <c r="AX18" s="114">
        <v>0</v>
      </c>
      <c r="AY18" s="114">
        <v>0</v>
      </c>
      <c r="AZ18" s="114">
        <v>518</v>
      </c>
      <c r="BA18" s="114">
        <v>0</v>
      </c>
      <c r="BB18" s="114">
        <v>0</v>
      </c>
      <c r="BC18" s="114">
        <v>0</v>
      </c>
      <c r="BD18" s="113">
        <f t="shared" si="11"/>
        <v>523</v>
      </c>
      <c r="BE18" s="114">
        <v>523</v>
      </c>
      <c r="BF18" s="113">
        <f t="shared" si="12"/>
        <v>0</v>
      </c>
      <c r="BG18" s="114">
        <v>0</v>
      </c>
      <c r="BH18" s="113">
        <f t="shared" si="13"/>
        <v>0</v>
      </c>
      <c r="BI18" s="114">
        <v>0</v>
      </c>
      <c r="BJ18" s="113">
        <f t="shared" si="14"/>
        <v>0</v>
      </c>
      <c r="BK18" s="114"/>
    </row>
    <row r="19" spans="1:63" ht="15.75" customHeight="1">
      <c r="A19" s="111" t="s">
        <v>58</v>
      </c>
      <c r="B19" s="112">
        <f>'2018年市级支出预算表（功能）'!C457</f>
        <v>19300.47</v>
      </c>
      <c r="C19" s="112">
        <f t="shared" si="2"/>
        <v>0</v>
      </c>
      <c r="D19" s="113">
        <f t="shared" si="3"/>
        <v>19300.47</v>
      </c>
      <c r="E19" s="113">
        <f t="shared" si="4"/>
        <v>2095.35</v>
      </c>
      <c r="F19" s="114">
        <v>1957.16</v>
      </c>
      <c r="G19" s="114">
        <v>2.24</v>
      </c>
      <c r="H19" s="114">
        <v>0</v>
      </c>
      <c r="I19" s="114">
        <v>135.95</v>
      </c>
      <c r="J19" s="113">
        <f t="shared" si="5"/>
        <v>788.01</v>
      </c>
      <c r="K19" s="114">
        <v>146.68</v>
      </c>
      <c r="L19" s="114">
        <v>13.5</v>
      </c>
      <c r="M19" s="114">
        <v>21.95</v>
      </c>
      <c r="N19" s="114">
        <v>2</v>
      </c>
      <c r="O19" s="114">
        <v>18</v>
      </c>
      <c r="P19" s="114">
        <v>8.8</v>
      </c>
      <c r="Q19" s="114">
        <v>1</v>
      </c>
      <c r="R19" s="114">
        <v>18</v>
      </c>
      <c r="S19" s="114">
        <v>7</v>
      </c>
      <c r="T19" s="114">
        <v>551.08</v>
      </c>
      <c r="U19" s="113">
        <f t="shared" si="6"/>
        <v>35</v>
      </c>
      <c r="V19" s="114">
        <v>0</v>
      </c>
      <c r="W19" s="114">
        <v>0</v>
      </c>
      <c r="X19" s="114">
        <v>0</v>
      </c>
      <c r="Y19" s="114">
        <v>0</v>
      </c>
      <c r="Z19" s="114">
        <v>35</v>
      </c>
      <c r="AA19" s="114">
        <v>0</v>
      </c>
      <c r="AB19" s="114">
        <v>0</v>
      </c>
      <c r="AC19" s="114">
        <v>0</v>
      </c>
      <c r="AD19" s="114">
        <v>0</v>
      </c>
      <c r="AE19" s="114">
        <v>0</v>
      </c>
      <c r="AF19" s="114">
        <v>0</v>
      </c>
      <c r="AG19" s="114">
        <v>0</v>
      </c>
      <c r="AH19" s="114">
        <v>0</v>
      </c>
      <c r="AI19" s="114">
        <v>0</v>
      </c>
      <c r="AJ19" s="113">
        <f t="shared" si="7"/>
        <v>337.47</v>
      </c>
      <c r="AK19" s="114">
        <v>313.47</v>
      </c>
      <c r="AL19" s="114">
        <v>18</v>
      </c>
      <c r="AM19" s="114">
        <v>6</v>
      </c>
      <c r="AN19" s="113">
        <f t="shared" si="8"/>
        <v>0</v>
      </c>
      <c r="AO19" s="114">
        <v>0</v>
      </c>
      <c r="AP19" s="114">
        <v>0</v>
      </c>
      <c r="AQ19" s="113">
        <f t="shared" si="9"/>
        <v>16002</v>
      </c>
      <c r="AR19" s="114">
        <v>0</v>
      </c>
      <c r="AS19" s="114">
        <v>0</v>
      </c>
      <c r="AT19" s="114">
        <v>16002</v>
      </c>
      <c r="AU19" s="113">
        <f t="shared" si="10"/>
        <v>42.64</v>
      </c>
      <c r="AV19" s="114">
        <v>42.64</v>
      </c>
      <c r="AW19" s="114">
        <v>0</v>
      </c>
      <c r="AX19" s="114">
        <v>0</v>
      </c>
      <c r="AY19" s="114">
        <v>0</v>
      </c>
      <c r="AZ19" s="114">
        <v>0</v>
      </c>
      <c r="BA19" s="114">
        <v>0</v>
      </c>
      <c r="BB19" s="114">
        <v>0</v>
      </c>
      <c r="BC19" s="114">
        <v>0</v>
      </c>
      <c r="BD19" s="113">
        <f t="shared" si="11"/>
        <v>0</v>
      </c>
      <c r="BE19" s="114">
        <v>0</v>
      </c>
      <c r="BF19" s="113">
        <f t="shared" si="12"/>
        <v>0</v>
      </c>
      <c r="BG19" s="114">
        <v>0</v>
      </c>
      <c r="BH19" s="113">
        <f t="shared" si="13"/>
        <v>0</v>
      </c>
      <c r="BI19" s="114">
        <v>0</v>
      </c>
      <c r="BJ19" s="113">
        <f t="shared" si="14"/>
        <v>0</v>
      </c>
      <c r="BK19" s="114">
        <v>0</v>
      </c>
    </row>
    <row r="20" spans="1:63" ht="15.75" customHeight="1">
      <c r="A20" s="111" t="s">
        <v>59</v>
      </c>
      <c r="B20" s="112">
        <f>'2018年市级支出预算表（功能）'!C472</f>
        <v>22089.99</v>
      </c>
      <c r="C20" s="112">
        <f t="shared" si="2"/>
        <v>0</v>
      </c>
      <c r="D20" s="113">
        <f aca="true" t="shared" si="15" ref="D20:D27">SUM(E20,J20,U20,AJ20,AN20,AQ20,,AU20,BD20,BF20,BH20,BJ20)</f>
        <v>22089.99</v>
      </c>
      <c r="E20" s="113">
        <f t="shared" si="4"/>
        <v>393.53000000000003</v>
      </c>
      <c r="F20" s="114">
        <v>387.99</v>
      </c>
      <c r="G20" s="114">
        <v>0.31</v>
      </c>
      <c r="H20" s="114">
        <v>0</v>
      </c>
      <c r="I20" s="114">
        <v>5.23</v>
      </c>
      <c r="J20" s="113">
        <f t="shared" si="5"/>
        <v>5662.33</v>
      </c>
      <c r="K20" s="114">
        <v>74.38</v>
      </c>
      <c r="L20" s="114">
        <v>6.15</v>
      </c>
      <c r="M20" s="114">
        <v>10.24</v>
      </c>
      <c r="N20" s="114">
        <v>0</v>
      </c>
      <c r="O20" s="114">
        <v>27.37</v>
      </c>
      <c r="P20" s="114">
        <v>2</v>
      </c>
      <c r="Q20" s="114">
        <v>0</v>
      </c>
      <c r="R20" s="114">
        <v>13.9</v>
      </c>
      <c r="S20" s="114">
        <v>3.51</v>
      </c>
      <c r="T20" s="114">
        <v>5524.78</v>
      </c>
      <c r="U20" s="113">
        <f t="shared" si="6"/>
        <v>345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345</v>
      </c>
      <c r="AC20" s="114">
        <v>0</v>
      </c>
      <c r="AD20" s="114">
        <v>0</v>
      </c>
      <c r="AE20" s="114">
        <v>0</v>
      </c>
      <c r="AF20" s="114">
        <v>0</v>
      </c>
      <c r="AG20" s="114">
        <v>0</v>
      </c>
      <c r="AH20" s="114">
        <v>0</v>
      </c>
      <c r="AI20" s="114">
        <v>0</v>
      </c>
      <c r="AJ20" s="113">
        <f t="shared" si="7"/>
        <v>157.05</v>
      </c>
      <c r="AK20" s="114">
        <v>147.15</v>
      </c>
      <c r="AL20" s="114">
        <v>9.9</v>
      </c>
      <c r="AM20" s="114"/>
      <c r="AN20" s="113">
        <f t="shared" si="8"/>
        <v>15000</v>
      </c>
      <c r="AO20" s="114">
        <v>15000</v>
      </c>
      <c r="AP20" s="114">
        <v>0</v>
      </c>
      <c r="AQ20" s="113">
        <f t="shared" si="9"/>
        <v>400</v>
      </c>
      <c r="AR20" s="114">
        <v>0</v>
      </c>
      <c r="AS20" s="114">
        <v>0</v>
      </c>
      <c r="AT20" s="114">
        <v>400</v>
      </c>
      <c r="AU20" s="113">
        <f t="shared" si="10"/>
        <v>8.52</v>
      </c>
      <c r="AV20" s="114">
        <v>8.52</v>
      </c>
      <c r="AW20" s="114">
        <v>0</v>
      </c>
      <c r="AX20" s="114">
        <v>0</v>
      </c>
      <c r="AY20" s="114">
        <v>0</v>
      </c>
      <c r="AZ20" s="114">
        <v>0</v>
      </c>
      <c r="BA20" s="114">
        <v>0</v>
      </c>
      <c r="BB20" s="114">
        <v>0</v>
      </c>
      <c r="BC20" s="114">
        <v>0</v>
      </c>
      <c r="BD20" s="113">
        <f t="shared" si="11"/>
        <v>0</v>
      </c>
      <c r="BE20" s="114">
        <v>0</v>
      </c>
      <c r="BF20" s="113">
        <f t="shared" si="12"/>
        <v>0</v>
      </c>
      <c r="BG20" s="114">
        <v>0</v>
      </c>
      <c r="BH20" s="113">
        <f t="shared" si="13"/>
        <v>0</v>
      </c>
      <c r="BI20" s="114">
        <v>0</v>
      </c>
      <c r="BJ20" s="113">
        <f t="shared" si="14"/>
        <v>123.56</v>
      </c>
      <c r="BK20" s="114">
        <v>123.56</v>
      </c>
    </row>
    <row r="21" spans="1:63" ht="15.75" customHeight="1">
      <c r="A21" s="111" t="s">
        <v>60</v>
      </c>
      <c r="B21" s="112">
        <f>'2018年市级支出预算表（功能）'!C482</f>
        <v>260</v>
      </c>
      <c r="C21" s="112">
        <f t="shared" si="2"/>
        <v>0</v>
      </c>
      <c r="D21" s="113">
        <f t="shared" si="15"/>
        <v>260</v>
      </c>
      <c r="E21" s="113">
        <f t="shared" si="4"/>
        <v>0</v>
      </c>
      <c r="F21" s="114">
        <v>0</v>
      </c>
      <c r="G21" s="114">
        <v>0</v>
      </c>
      <c r="H21" s="114">
        <v>0</v>
      </c>
      <c r="I21" s="114">
        <v>0</v>
      </c>
      <c r="J21" s="113">
        <f t="shared" si="5"/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3">
        <f t="shared" si="6"/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14">
        <v>0</v>
      </c>
      <c r="AI21" s="114">
        <v>0</v>
      </c>
      <c r="AJ21" s="113">
        <f t="shared" si="7"/>
        <v>0</v>
      </c>
      <c r="AK21" s="114">
        <v>0</v>
      </c>
      <c r="AL21" s="114">
        <v>0</v>
      </c>
      <c r="AM21" s="114"/>
      <c r="AN21" s="113">
        <f t="shared" si="8"/>
        <v>0</v>
      </c>
      <c r="AO21" s="114">
        <v>0</v>
      </c>
      <c r="AP21" s="114">
        <v>0</v>
      </c>
      <c r="AQ21" s="113">
        <f t="shared" si="9"/>
        <v>200</v>
      </c>
      <c r="AR21" s="114">
        <v>200</v>
      </c>
      <c r="AS21" s="114">
        <v>0</v>
      </c>
      <c r="AT21" s="114">
        <v>0</v>
      </c>
      <c r="AU21" s="113">
        <f t="shared" si="10"/>
        <v>0</v>
      </c>
      <c r="AV21" s="114">
        <v>0</v>
      </c>
      <c r="AW21" s="114">
        <v>0</v>
      </c>
      <c r="AX21" s="114">
        <v>0</v>
      </c>
      <c r="AY21" s="114">
        <v>0</v>
      </c>
      <c r="AZ21" s="114">
        <v>0</v>
      </c>
      <c r="BA21" s="114">
        <v>0</v>
      </c>
      <c r="BB21" s="114">
        <v>0</v>
      </c>
      <c r="BC21" s="114">
        <v>0</v>
      </c>
      <c r="BD21" s="113">
        <f t="shared" si="11"/>
        <v>6</v>
      </c>
      <c r="BE21" s="114">
        <v>6</v>
      </c>
      <c r="BF21" s="113">
        <f t="shared" si="12"/>
        <v>0</v>
      </c>
      <c r="BG21" s="114">
        <v>0</v>
      </c>
      <c r="BH21" s="113">
        <f t="shared" si="13"/>
        <v>0</v>
      </c>
      <c r="BI21" s="114">
        <v>0</v>
      </c>
      <c r="BJ21" s="113">
        <f t="shared" si="14"/>
        <v>54</v>
      </c>
      <c r="BK21" s="114">
        <v>54</v>
      </c>
    </row>
    <row r="22" spans="1:63" ht="15.75" customHeight="1">
      <c r="A22" s="111" t="s">
        <v>62</v>
      </c>
      <c r="B22" s="112">
        <f>'2018年市级支出预算表（功能）'!C485</f>
        <v>6594.93</v>
      </c>
      <c r="C22" s="112">
        <f t="shared" si="2"/>
        <v>0</v>
      </c>
      <c r="D22" s="113">
        <f t="shared" si="15"/>
        <v>6594.929999999999</v>
      </c>
      <c r="E22" s="113">
        <f t="shared" si="4"/>
        <v>4437.67</v>
      </c>
      <c r="F22" s="114">
        <v>1425.08</v>
      </c>
      <c r="G22" s="114">
        <v>285.28</v>
      </c>
      <c r="H22" s="114">
        <v>1867.19</v>
      </c>
      <c r="I22" s="114">
        <v>860.12</v>
      </c>
      <c r="J22" s="113">
        <f t="shared" si="5"/>
        <v>1092.1499999999999</v>
      </c>
      <c r="K22" s="114">
        <v>246.24</v>
      </c>
      <c r="L22" s="114">
        <v>6.8</v>
      </c>
      <c r="M22" s="114">
        <v>11.09</v>
      </c>
      <c r="N22" s="114">
        <v>0</v>
      </c>
      <c r="O22" s="114">
        <v>761.6</v>
      </c>
      <c r="P22" s="114">
        <v>5.02</v>
      </c>
      <c r="Q22" s="114">
        <v>0</v>
      </c>
      <c r="R22" s="114">
        <v>6</v>
      </c>
      <c r="S22" s="114">
        <v>9.8</v>
      </c>
      <c r="T22" s="114">
        <v>45.6</v>
      </c>
      <c r="U22" s="113">
        <f t="shared" si="6"/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0</v>
      </c>
      <c r="AF22" s="114">
        <v>0</v>
      </c>
      <c r="AG22" s="114">
        <v>0</v>
      </c>
      <c r="AH22" s="114">
        <v>0</v>
      </c>
      <c r="AI22" s="114">
        <v>0</v>
      </c>
      <c r="AJ22" s="113">
        <f t="shared" si="7"/>
        <v>1058.3899999999999</v>
      </c>
      <c r="AK22" s="114">
        <v>593.39</v>
      </c>
      <c r="AL22" s="114">
        <f>258</f>
        <v>258</v>
      </c>
      <c r="AM22" s="114">
        <f>255-48</f>
        <v>207</v>
      </c>
      <c r="AN22" s="113">
        <f t="shared" si="8"/>
        <v>0</v>
      </c>
      <c r="AO22" s="114"/>
      <c r="AP22" s="114">
        <v>0</v>
      </c>
      <c r="AQ22" s="113">
        <f t="shared" si="9"/>
        <v>0</v>
      </c>
      <c r="AR22" s="114">
        <v>0</v>
      </c>
      <c r="AS22" s="114">
        <v>0</v>
      </c>
      <c r="AT22" s="114"/>
      <c r="AU22" s="113">
        <f t="shared" si="10"/>
        <v>6.72</v>
      </c>
      <c r="AV22" s="114">
        <v>0</v>
      </c>
      <c r="AW22" s="114">
        <v>0</v>
      </c>
      <c r="AX22" s="114">
        <v>0</v>
      </c>
      <c r="AY22" s="114">
        <v>0</v>
      </c>
      <c r="AZ22" s="114">
        <v>6.72</v>
      </c>
      <c r="BA22" s="114">
        <v>0</v>
      </c>
      <c r="BB22" s="114">
        <v>0</v>
      </c>
      <c r="BC22" s="114">
        <v>0</v>
      </c>
      <c r="BD22" s="113">
        <f t="shared" si="11"/>
        <v>0</v>
      </c>
      <c r="BE22" s="114">
        <v>0</v>
      </c>
      <c r="BF22" s="113">
        <f t="shared" si="12"/>
        <v>0</v>
      </c>
      <c r="BG22" s="114">
        <v>0</v>
      </c>
      <c r="BH22" s="113">
        <f t="shared" si="13"/>
        <v>0</v>
      </c>
      <c r="BI22" s="114">
        <v>0</v>
      </c>
      <c r="BJ22" s="113">
        <f t="shared" si="14"/>
        <v>0</v>
      </c>
      <c r="BK22" s="114"/>
    </row>
    <row r="23" spans="1:63" ht="15.75" customHeight="1">
      <c r="A23" s="111" t="s">
        <v>63</v>
      </c>
      <c r="B23" s="112">
        <f>'2018年市级支出预算表（功能）'!C506</f>
        <v>5552</v>
      </c>
      <c r="C23" s="112">
        <f t="shared" si="2"/>
        <v>0</v>
      </c>
      <c r="D23" s="113">
        <f t="shared" si="15"/>
        <v>5552</v>
      </c>
      <c r="E23" s="113">
        <f t="shared" si="4"/>
        <v>321.55</v>
      </c>
      <c r="F23" s="114">
        <v>321.55</v>
      </c>
      <c r="G23" s="114">
        <v>0</v>
      </c>
      <c r="H23" s="114">
        <v>0</v>
      </c>
      <c r="I23" s="114">
        <v>0</v>
      </c>
      <c r="J23" s="113">
        <f t="shared" si="5"/>
        <v>20</v>
      </c>
      <c r="K23" s="114">
        <v>0</v>
      </c>
      <c r="L23" s="114">
        <v>0</v>
      </c>
      <c r="M23" s="114">
        <v>0</v>
      </c>
      <c r="N23" s="114">
        <v>0</v>
      </c>
      <c r="O23" s="114">
        <v>20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3">
        <f t="shared" si="6"/>
        <v>4908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4908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113">
        <f t="shared" si="7"/>
        <v>216.67</v>
      </c>
      <c r="AK23" s="114">
        <v>180.57</v>
      </c>
      <c r="AL23" s="114">
        <v>36.1</v>
      </c>
      <c r="AM23" s="114"/>
      <c r="AN23" s="113">
        <f t="shared" si="8"/>
        <v>85</v>
      </c>
      <c r="AO23" s="114">
        <v>0</v>
      </c>
      <c r="AP23" s="114">
        <v>85</v>
      </c>
      <c r="AQ23" s="113">
        <f t="shared" si="9"/>
        <v>0</v>
      </c>
      <c r="AR23" s="114">
        <v>0</v>
      </c>
      <c r="AS23" s="114">
        <v>0</v>
      </c>
      <c r="AT23" s="114">
        <v>0</v>
      </c>
      <c r="AU23" s="113">
        <f t="shared" si="10"/>
        <v>0.78</v>
      </c>
      <c r="AV23" s="114">
        <v>0.78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  <c r="BB23" s="114">
        <v>0</v>
      </c>
      <c r="BC23" s="114">
        <v>0</v>
      </c>
      <c r="BD23" s="113">
        <f t="shared" si="11"/>
        <v>0</v>
      </c>
      <c r="BE23" s="114">
        <v>0</v>
      </c>
      <c r="BF23" s="113">
        <f t="shared" si="12"/>
        <v>0</v>
      </c>
      <c r="BG23" s="114">
        <v>0</v>
      </c>
      <c r="BH23" s="113">
        <f t="shared" si="13"/>
        <v>0</v>
      </c>
      <c r="BI23" s="114">
        <v>0</v>
      </c>
      <c r="BJ23" s="113">
        <f t="shared" si="14"/>
        <v>0</v>
      </c>
      <c r="BK23" s="114">
        <v>0</v>
      </c>
    </row>
    <row r="24" spans="1:63" ht="15.75" customHeight="1">
      <c r="A24" s="111" t="s">
        <v>64</v>
      </c>
      <c r="B24" s="112">
        <f>'2018年市级支出预算表（功能）'!C513</f>
        <v>2193.69</v>
      </c>
      <c r="C24" s="112">
        <f t="shared" si="2"/>
        <v>0</v>
      </c>
      <c r="D24" s="113">
        <f t="shared" si="15"/>
        <v>2193.6899999999996</v>
      </c>
      <c r="E24" s="113">
        <f t="shared" si="4"/>
        <v>539.05</v>
      </c>
      <c r="F24" s="114">
        <v>530.38</v>
      </c>
      <c r="G24" s="114">
        <v>0.53</v>
      </c>
      <c r="H24" s="114">
        <v>0</v>
      </c>
      <c r="I24" s="114">
        <v>8.14</v>
      </c>
      <c r="J24" s="113">
        <f t="shared" si="5"/>
        <v>103.50000000000001</v>
      </c>
      <c r="K24" s="114">
        <v>56.89</v>
      </c>
      <c r="L24" s="114">
        <v>10.34</v>
      </c>
      <c r="M24" s="114">
        <v>7.32</v>
      </c>
      <c r="N24" s="114">
        <v>0</v>
      </c>
      <c r="O24" s="114">
        <v>3</v>
      </c>
      <c r="P24" s="114">
        <v>1.92</v>
      </c>
      <c r="Q24" s="114">
        <v>0</v>
      </c>
      <c r="R24" s="114">
        <v>2.87</v>
      </c>
      <c r="S24" s="114">
        <v>2</v>
      </c>
      <c r="T24" s="114">
        <v>19.16</v>
      </c>
      <c r="U24" s="113">
        <f t="shared" si="6"/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4">
        <v>0</v>
      </c>
      <c r="AI24" s="114">
        <v>0</v>
      </c>
      <c r="AJ24" s="113">
        <f t="shared" si="7"/>
        <v>1416.4</v>
      </c>
      <c r="AK24" s="114">
        <v>36.4</v>
      </c>
      <c r="AL24" s="114">
        <v>4</v>
      </c>
      <c r="AM24" s="114">
        <v>1376</v>
      </c>
      <c r="AN24" s="113">
        <f t="shared" si="8"/>
        <v>0</v>
      </c>
      <c r="AO24" s="114">
        <v>0</v>
      </c>
      <c r="AP24" s="114">
        <v>0</v>
      </c>
      <c r="AQ24" s="114">
        <f t="shared" si="9"/>
        <v>0</v>
      </c>
      <c r="AR24" s="114">
        <v>0</v>
      </c>
      <c r="AS24" s="114">
        <v>0</v>
      </c>
      <c r="AT24" s="114"/>
      <c r="AU24" s="113">
        <f t="shared" si="10"/>
        <v>4.74</v>
      </c>
      <c r="AV24" s="114">
        <v>4.74</v>
      </c>
      <c r="AW24" s="114">
        <v>0</v>
      </c>
      <c r="AX24" s="114">
        <v>0</v>
      </c>
      <c r="AY24" s="114">
        <v>0</v>
      </c>
      <c r="AZ24" s="114">
        <v>0</v>
      </c>
      <c r="BA24" s="114">
        <v>0</v>
      </c>
      <c r="BB24" s="114">
        <v>0</v>
      </c>
      <c r="BC24" s="114">
        <v>0</v>
      </c>
      <c r="BD24" s="113">
        <f t="shared" si="11"/>
        <v>130</v>
      </c>
      <c r="BE24" s="114">
        <v>130</v>
      </c>
      <c r="BF24" s="113">
        <f t="shared" si="12"/>
        <v>0</v>
      </c>
      <c r="BG24" s="114">
        <v>0</v>
      </c>
      <c r="BH24" s="113">
        <f t="shared" si="13"/>
        <v>0</v>
      </c>
      <c r="BI24" s="114">
        <v>0</v>
      </c>
      <c r="BJ24" s="113">
        <f t="shared" si="14"/>
        <v>0</v>
      </c>
      <c r="BK24" s="114">
        <v>0</v>
      </c>
    </row>
    <row r="25" spans="1:63" ht="15.75" customHeight="1">
      <c r="A25" s="111" t="s">
        <v>1193</v>
      </c>
      <c r="B25" s="112">
        <f>'2018年市级支出预算表（功能）'!C524</f>
        <v>17000</v>
      </c>
      <c r="C25" s="112">
        <f t="shared" si="2"/>
        <v>0</v>
      </c>
      <c r="D25" s="113">
        <f t="shared" si="15"/>
        <v>17000</v>
      </c>
      <c r="E25" s="113">
        <f t="shared" si="4"/>
        <v>0</v>
      </c>
      <c r="F25" s="114">
        <v>0</v>
      </c>
      <c r="G25" s="114">
        <v>0</v>
      </c>
      <c r="H25" s="114">
        <v>0</v>
      </c>
      <c r="I25" s="114">
        <v>0</v>
      </c>
      <c r="J25" s="113">
        <f t="shared" si="5"/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3">
        <f t="shared" si="6"/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4">
        <v>0</v>
      </c>
      <c r="AI25" s="114">
        <v>0</v>
      </c>
      <c r="AJ25" s="113">
        <f t="shared" si="7"/>
        <v>0</v>
      </c>
      <c r="AK25" s="114">
        <v>0</v>
      </c>
      <c r="AL25" s="114"/>
      <c r="AM25" s="114">
        <v>0</v>
      </c>
      <c r="AN25" s="113">
        <f t="shared" si="8"/>
        <v>0</v>
      </c>
      <c r="AO25" s="114">
        <v>0</v>
      </c>
      <c r="AP25" s="114">
        <v>0</v>
      </c>
      <c r="AQ25" s="114">
        <f t="shared" si="9"/>
        <v>0</v>
      </c>
      <c r="AR25" s="114">
        <v>0</v>
      </c>
      <c r="AS25" s="114">
        <v>0</v>
      </c>
      <c r="AT25" s="114">
        <v>0</v>
      </c>
      <c r="AU25" s="113">
        <f t="shared" si="10"/>
        <v>0</v>
      </c>
      <c r="AV25" s="114">
        <v>0</v>
      </c>
      <c r="AW25" s="114">
        <v>0</v>
      </c>
      <c r="AX25" s="114">
        <v>0</v>
      </c>
      <c r="AY25" s="114">
        <v>0</v>
      </c>
      <c r="AZ25" s="114">
        <v>0</v>
      </c>
      <c r="BA25" s="114">
        <v>0</v>
      </c>
      <c r="BB25" s="114">
        <v>0</v>
      </c>
      <c r="BC25" s="114">
        <v>0</v>
      </c>
      <c r="BD25" s="113">
        <f t="shared" si="11"/>
        <v>0</v>
      </c>
      <c r="BE25" s="114">
        <v>0</v>
      </c>
      <c r="BF25" s="113">
        <f t="shared" si="12"/>
        <v>17000</v>
      </c>
      <c r="BG25" s="114">
        <v>17000</v>
      </c>
      <c r="BH25" s="113">
        <f t="shared" si="13"/>
        <v>0</v>
      </c>
      <c r="BI25" s="114">
        <v>0</v>
      </c>
      <c r="BJ25" s="113">
        <f t="shared" si="14"/>
        <v>0</v>
      </c>
      <c r="BK25" s="114">
        <v>0</v>
      </c>
    </row>
    <row r="26" spans="1:63" ht="15.75" customHeight="1">
      <c r="A26" s="111" t="s">
        <v>65</v>
      </c>
      <c r="B26" s="112">
        <f>'2018年市级支出预算表（功能）'!C525</f>
        <v>3182</v>
      </c>
      <c r="C26" s="112">
        <f t="shared" si="2"/>
        <v>0</v>
      </c>
      <c r="D26" s="113">
        <f t="shared" si="15"/>
        <v>3182</v>
      </c>
      <c r="E26" s="114">
        <f t="shared" si="4"/>
        <v>0</v>
      </c>
      <c r="F26" s="114">
        <v>0</v>
      </c>
      <c r="G26" s="114">
        <v>0</v>
      </c>
      <c r="H26" s="114">
        <v>0</v>
      </c>
      <c r="I26" s="114">
        <v>0</v>
      </c>
      <c r="J26" s="113">
        <f t="shared" si="5"/>
        <v>260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260</v>
      </c>
      <c r="U26" s="113">
        <f t="shared" si="6"/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3">
        <f t="shared" si="7"/>
        <v>2581</v>
      </c>
      <c r="AK26" s="114">
        <v>0</v>
      </c>
      <c r="AL26" s="114">
        <v>2581</v>
      </c>
      <c r="AM26" s="114">
        <v>0</v>
      </c>
      <c r="AN26" s="113">
        <f t="shared" si="8"/>
        <v>0</v>
      </c>
      <c r="AO26" s="114">
        <v>0</v>
      </c>
      <c r="AP26" s="114">
        <v>0</v>
      </c>
      <c r="AQ26" s="114">
        <f t="shared" si="9"/>
        <v>0</v>
      </c>
      <c r="AR26" s="114">
        <v>0</v>
      </c>
      <c r="AS26" s="114">
        <v>0</v>
      </c>
      <c r="AT26" s="114">
        <v>0</v>
      </c>
      <c r="AU26" s="114">
        <f t="shared" si="10"/>
        <v>0</v>
      </c>
      <c r="AV26" s="114">
        <v>0</v>
      </c>
      <c r="AW26" s="114">
        <v>0</v>
      </c>
      <c r="AX26" s="114">
        <v>0</v>
      </c>
      <c r="AY26" s="114">
        <v>0</v>
      </c>
      <c r="AZ26" s="114">
        <v>0</v>
      </c>
      <c r="BA26" s="114">
        <v>0</v>
      </c>
      <c r="BB26" s="114">
        <v>0</v>
      </c>
      <c r="BC26" s="114">
        <v>0</v>
      </c>
      <c r="BD26" s="113">
        <f t="shared" si="11"/>
        <v>0</v>
      </c>
      <c r="BE26" s="114">
        <v>0</v>
      </c>
      <c r="BF26" s="114">
        <f t="shared" si="12"/>
        <v>0</v>
      </c>
      <c r="BG26" s="114">
        <v>0</v>
      </c>
      <c r="BH26" s="113">
        <f t="shared" si="13"/>
        <v>0</v>
      </c>
      <c r="BI26" s="114">
        <v>0</v>
      </c>
      <c r="BJ26" s="113">
        <f t="shared" si="14"/>
        <v>341</v>
      </c>
      <c r="BK26" s="114">
        <f>-735+816+260</f>
        <v>341</v>
      </c>
    </row>
    <row r="27" spans="1:63" ht="15.75" customHeight="1">
      <c r="A27" s="111" t="s">
        <v>1208</v>
      </c>
      <c r="B27" s="112">
        <f>'2018年市级支出预算表（功能）'!C532</f>
        <v>33870</v>
      </c>
      <c r="C27" s="112">
        <f t="shared" si="2"/>
        <v>0</v>
      </c>
      <c r="D27" s="113">
        <f t="shared" si="15"/>
        <v>33870</v>
      </c>
      <c r="E27" s="114">
        <f t="shared" si="4"/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f t="shared" si="5"/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3">
        <f t="shared" si="6"/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>
        <v>0</v>
      </c>
      <c r="AI27" s="114">
        <v>0</v>
      </c>
      <c r="AJ27" s="114">
        <f t="shared" si="7"/>
        <v>0</v>
      </c>
      <c r="AK27" s="114">
        <v>0</v>
      </c>
      <c r="AL27" s="114">
        <v>0</v>
      </c>
      <c r="AM27" s="114">
        <v>0</v>
      </c>
      <c r="AN27" s="114">
        <f t="shared" si="8"/>
        <v>0</v>
      </c>
      <c r="AO27" s="114">
        <v>0</v>
      </c>
      <c r="AP27" s="114">
        <v>0</v>
      </c>
      <c r="AQ27" s="114">
        <f t="shared" si="9"/>
        <v>0</v>
      </c>
      <c r="AR27" s="114">
        <v>0</v>
      </c>
      <c r="AS27" s="114">
        <v>0</v>
      </c>
      <c r="AT27" s="114">
        <v>0</v>
      </c>
      <c r="AU27" s="114">
        <f t="shared" si="10"/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0</v>
      </c>
      <c r="BB27" s="114">
        <v>0</v>
      </c>
      <c r="BC27" s="114">
        <v>0</v>
      </c>
      <c r="BD27" s="113">
        <f t="shared" si="11"/>
        <v>33870</v>
      </c>
      <c r="BE27" s="114">
        <f>-337+34207</f>
        <v>33870</v>
      </c>
      <c r="BF27" s="114">
        <f t="shared" si="12"/>
        <v>0</v>
      </c>
      <c r="BG27" s="114">
        <v>0</v>
      </c>
      <c r="BH27" s="113">
        <f t="shared" si="13"/>
        <v>0</v>
      </c>
      <c r="BI27" s="114">
        <v>0</v>
      </c>
      <c r="BJ27" s="114">
        <f t="shared" si="14"/>
        <v>0</v>
      </c>
      <c r="BK27" s="114">
        <v>0</v>
      </c>
    </row>
    <row r="28" spans="4:5" ht="30" customHeight="1">
      <c r="D28" s="115"/>
      <c r="E28" s="116">
        <f t="shared" si="4"/>
        <v>0</v>
      </c>
    </row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</sheetData>
  <sheetProtection/>
  <mergeCells count="18">
    <mergeCell ref="A2:T2"/>
    <mergeCell ref="U2:AP2"/>
    <mergeCell ref="AQ2:BK2"/>
    <mergeCell ref="E4:I4"/>
    <mergeCell ref="J4:T4"/>
    <mergeCell ref="U4:AB4"/>
    <mergeCell ref="AC4:AI4"/>
    <mergeCell ref="AJ4:AM4"/>
    <mergeCell ref="AN4:AP4"/>
    <mergeCell ref="AQ4:AT4"/>
    <mergeCell ref="AU4:AZ4"/>
    <mergeCell ref="BA4:BC4"/>
    <mergeCell ref="BD4:BE4"/>
    <mergeCell ref="BF4:BG4"/>
    <mergeCell ref="BH4:BI4"/>
    <mergeCell ref="BJ4:BK4"/>
    <mergeCell ref="A4:A5"/>
    <mergeCell ref="D4:D5"/>
  </mergeCells>
  <printOptions horizontalCentered="1"/>
  <pageMargins left="0.39" right="0.39" top="0.59" bottom="0.51" header="1.3" footer="0.51"/>
  <pageSetup firstPageNumber="50" useFirstPageNumber="1" horizontalDpi="600" verticalDpi="600" orientation="landscape" paperSize="9"/>
  <headerFooter scaleWithDoc="0" alignWithMargins="0">
    <oddFooter>&amp;C—&amp;P—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H17"/>
  <sheetViews>
    <sheetView zoomScale="75" zoomScaleNormal="75" workbookViewId="0" topLeftCell="A1">
      <selection activeCell="L16" sqref="L16"/>
    </sheetView>
  </sheetViews>
  <sheetFormatPr defaultColWidth="7.875" defaultRowHeight="14.25"/>
  <cols>
    <col min="1" max="1" width="28.50390625" style="48" customWidth="1"/>
    <col min="2" max="2" width="10.875" style="48" customWidth="1"/>
    <col min="3" max="3" width="11.75390625" style="48" customWidth="1"/>
    <col min="4" max="4" width="10.875" style="48" customWidth="1"/>
    <col min="5" max="5" width="36.00390625" style="48" customWidth="1"/>
    <col min="6" max="6" width="13.25390625" style="48" customWidth="1"/>
    <col min="7" max="7" width="11.625" style="48" customWidth="1"/>
    <col min="8" max="8" width="12.875" style="48" customWidth="1"/>
    <col min="9" max="16384" width="7.875" style="48" customWidth="1"/>
  </cols>
  <sheetData>
    <row r="1" spans="1:8" ht="24.75" customHeight="1">
      <c r="A1" s="79" t="s">
        <v>1268</v>
      </c>
      <c r="B1" s="79"/>
      <c r="C1" s="79"/>
      <c r="D1" s="79"/>
      <c r="E1" s="79"/>
      <c r="F1" s="79"/>
      <c r="G1" s="79"/>
      <c r="H1" s="79"/>
    </row>
    <row r="2" spans="1:8" s="45" customFormat="1" ht="23.25" customHeight="1">
      <c r="A2" s="80" t="s">
        <v>1269</v>
      </c>
      <c r="B2" s="81"/>
      <c r="C2" s="81"/>
      <c r="H2" s="82" t="s">
        <v>39</v>
      </c>
    </row>
    <row r="3" spans="1:8" s="46" customFormat="1" ht="43.5" customHeight="1">
      <c r="A3" s="83" t="s">
        <v>193</v>
      </c>
      <c r="B3" s="84" t="s">
        <v>10</v>
      </c>
      <c r="C3" s="84" t="s">
        <v>195</v>
      </c>
      <c r="D3" s="85" t="s">
        <v>45</v>
      </c>
      <c r="E3" s="86" t="s">
        <v>115</v>
      </c>
      <c r="F3" s="87" t="s">
        <v>116</v>
      </c>
      <c r="G3" s="87" t="s">
        <v>195</v>
      </c>
      <c r="H3" s="85" t="s">
        <v>45</v>
      </c>
    </row>
    <row r="4" spans="1:8" ht="27.75" customHeight="1">
      <c r="A4" s="69" t="s">
        <v>83</v>
      </c>
      <c r="B4" s="88">
        <v>767</v>
      </c>
      <c r="C4" s="60"/>
      <c r="D4" s="61">
        <v>-100</v>
      </c>
      <c r="E4" s="89" t="s">
        <v>55</v>
      </c>
      <c r="F4" s="90">
        <v>268416</v>
      </c>
      <c r="G4" s="90">
        <v>246495</v>
      </c>
      <c r="H4" s="91">
        <v>-8.166800786838337</v>
      </c>
    </row>
    <row r="5" spans="1:8" ht="34.5" customHeight="1">
      <c r="A5" s="69" t="s">
        <v>85</v>
      </c>
      <c r="B5" s="92">
        <v>264</v>
      </c>
      <c r="C5" s="60"/>
      <c r="D5" s="61">
        <v>-100</v>
      </c>
      <c r="E5" s="64" t="s">
        <v>92</v>
      </c>
      <c r="F5" s="65">
        <v>201398</v>
      </c>
      <c r="G5" s="65">
        <v>215000</v>
      </c>
      <c r="H5" s="93">
        <v>6.753791000903675</v>
      </c>
    </row>
    <row r="6" spans="1:8" ht="36.75" customHeight="1">
      <c r="A6" s="94" t="s">
        <v>86</v>
      </c>
      <c r="B6" s="92">
        <v>5678</v>
      </c>
      <c r="C6" s="92">
        <v>4040</v>
      </c>
      <c r="D6" s="61">
        <v>-28.848185980979217</v>
      </c>
      <c r="E6" s="64" t="s">
        <v>100</v>
      </c>
      <c r="F6" s="65">
        <v>1000</v>
      </c>
      <c r="G6" s="65"/>
      <c r="H6" s="93">
        <v>-100</v>
      </c>
    </row>
    <row r="7" spans="1:8" ht="36" customHeight="1">
      <c r="A7" s="69" t="s">
        <v>88</v>
      </c>
      <c r="B7" s="92">
        <v>711</v>
      </c>
      <c r="C7" s="92">
        <v>260</v>
      </c>
      <c r="D7" s="61">
        <v>-63.43178621659634</v>
      </c>
      <c r="E7" s="64" t="s">
        <v>94</v>
      </c>
      <c r="F7" s="65">
        <v>53000</v>
      </c>
      <c r="G7" s="65">
        <v>4040</v>
      </c>
      <c r="H7" s="93">
        <v>-92.37735849056604</v>
      </c>
    </row>
    <row r="8" spans="1:8" ht="37.5" customHeight="1">
      <c r="A8" s="69" t="s">
        <v>90</v>
      </c>
      <c r="B8" s="92">
        <v>271113</v>
      </c>
      <c r="C8" s="92">
        <v>258000</v>
      </c>
      <c r="D8" s="61">
        <v>-4.836728596563057</v>
      </c>
      <c r="E8" s="64" t="s">
        <v>96</v>
      </c>
      <c r="F8" s="65">
        <v>100</v>
      </c>
      <c r="G8" s="65">
        <v>260</v>
      </c>
      <c r="H8" s="93">
        <v>160</v>
      </c>
    </row>
    <row r="9" spans="1:8" ht="36" customHeight="1">
      <c r="A9" s="95" t="s">
        <v>93</v>
      </c>
      <c r="B9" s="88">
        <v>6115</v>
      </c>
      <c r="C9" s="92">
        <v>5290</v>
      </c>
      <c r="D9" s="61">
        <v>-13.49141455437449</v>
      </c>
      <c r="E9" s="64" t="s">
        <v>101</v>
      </c>
      <c r="F9" s="65">
        <v>8400</v>
      </c>
      <c r="G9" s="65">
        <v>21905</v>
      </c>
      <c r="H9" s="93">
        <v>160.77380952380952</v>
      </c>
    </row>
    <row r="10" spans="1:8" ht="33.75" customHeight="1">
      <c r="A10" s="95" t="s">
        <v>95</v>
      </c>
      <c r="B10" s="88">
        <v>6689</v>
      </c>
      <c r="C10" s="92">
        <v>7189</v>
      </c>
      <c r="D10" s="61">
        <v>7.4749588877261175</v>
      </c>
      <c r="E10" s="64" t="s">
        <v>102</v>
      </c>
      <c r="F10" s="59">
        <v>4518</v>
      </c>
      <c r="G10" s="59">
        <v>5290</v>
      </c>
      <c r="H10" s="96">
        <v>17.087206728640993</v>
      </c>
    </row>
    <row r="11" spans="1:8" s="47" customFormat="1" ht="27.75" customHeight="1">
      <c r="A11" s="69" t="s">
        <v>91</v>
      </c>
      <c r="B11" s="88">
        <v>31379</v>
      </c>
      <c r="C11" s="92">
        <v>23067</v>
      </c>
      <c r="D11" s="61">
        <v>-26.489053188438128</v>
      </c>
      <c r="E11" s="89" t="s">
        <v>58</v>
      </c>
      <c r="F11" s="90">
        <v>1500</v>
      </c>
      <c r="G11" s="90">
        <v>0</v>
      </c>
      <c r="H11" s="91">
        <v>-100</v>
      </c>
    </row>
    <row r="12" spans="1:8" ht="39" customHeight="1">
      <c r="A12" s="69" t="s">
        <v>97</v>
      </c>
      <c r="B12" s="92">
        <v>1407</v>
      </c>
      <c r="C12" s="92">
        <v>1500</v>
      </c>
      <c r="D12" s="61">
        <v>6.609808102345416</v>
      </c>
      <c r="E12" s="64" t="s">
        <v>105</v>
      </c>
      <c r="F12" s="97">
        <v>1500</v>
      </c>
      <c r="G12" s="65"/>
      <c r="H12" s="93">
        <v>-100</v>
      </c>
    </row>
    <row r="13" spans="1:8" ht="27.75" customHeight="1">
      <c r="A13" s="69" t="s">
        <v>99</v>
      </c>
      <c r="B13" s="92">
        <v>2639</v>
      </c>
      <c r="C13" s="92">
        <v>220</v>
      </c>
      <c r="D13" s="61">
        <v>-91.66350890488822</v>
      </c>
      <c r="E13" s="89" t="s">
        <v>65</v>
      </c>
      <c r="F13" s="90">
        <v>7500</v>
      </c>
      <c r="G13" s="90">
        <v>8689</v>
      </c>
      <c r="H13" s="91">
        <v>15.853333333333339</v>
      </c>
    </row>
    <row r="14" spans="1:8" ht="34.5" customHeight="1">
      <c r="A14" s="98"/>
      <c r="B14" s="99"/>
      <c r="C14" s="99"/>
      <c r="D14" s="99"/>
      <c r="E14" s="64" t="s">
        <v>108</v>
      </c>
      <c r="F14" s="65">
        <v>1500</v>
      </c>
      <c r="G14" s="65">
        <v>1500</v>
      </c>
      <c r="H14" s="93">
        <v>0</v>
      </c>
    </row>
    <row r="15" spans="1:8" ht="34.5" customHeight="1">
      <c r="A15" s="69"/>
      <c r="B15" s="92"/>
      <c r="C15" s="92"/>
      <c r="D15" s="61"/>
      <c r="E15" s="64" t="s">
        <v>109</v>
      </c>
      <c r="F15" s="65">
        <v>6000</v>
      </c>
      <c r="G15" s="65">
        <v>7189</v>
      </c>
      <c r="H15" s="93">
        <v>19.816666666666663</v>
      </c>
    </row>
    <row r="16" spans="1:8" ht="27.75" customHeight="1">
      <c r="A16" s="54" t="s">
        <v>259</v>
      </c>
      <c r="B16" s="100">
        <v>326762</v>
      </c>
      <c r="C16" s="100">
        <v>299566</v>
      </c>
      <c r="D16" s="77">
        <v>-8.32287720114334</v>
      </c>
      <c r="E16" s="101" t="s">
        <v>259</v>
      </c>
      <c r="F16" s="90">
        <v>277416</v>
      </c>
      <c r="G16" s="90">
        <v>255184</v>
      </c>
      <c r="H16" s="91">
        <v>-8.013957378089216</v>
      </c>
    </row>
    <row r="17" ht="12.75">
      <c r="A17" s="102"/>
    </row>
  </sheetData>
  <sheetProtection/>
  <mergeCells count="1">
    <mergeCell ref="A1:H1"/>
  </mergeCells>
  <printOptions horizontalCentered="1"/>
  <pageMargins left="0.59" right="0.59" top="0.71" bottom="0.59" header="1.3" footer="0.51"/>
  <pageSetup firstPageNumber="53" useFirstPageNumber="1" horizontalDpi="600" verticalDpi="600" orientation="landscape" paperSize="9" scale="90"/>
  <headerFooter scaleWithDoc="0" alignWithMargins="0">
    <oddFooter>&amp;C—&amp;P—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F21"/>
  <sheetViews>
    <sheetView showZeros="0" zoomScale="75" zoomScaleNormal="75" workbookViewId="0" topLeftCell="A1">
      <pane xSplit="5" ySplit="3" topLeftCell="F4" activePane="bottomRight" state="frozen"/>
      <selection pane="bottomRight" activeCell="M15" sqref="M15"/>
    </sheetView>
  </sheetViews>
  <sheetFormatPr defaultColWidth="7.875" defaultRowHeight="14.25"/>
  <cols>
    <col min="1" max="1" width="27.125" style="48" customWidth="1"/>
    <col min="2" max="2" width="12.50390625" style="48" customWidth="1"/>
    <col min="3" max="3" width="11.875" style="48" customWidth="1"/>
    <col min="4" max="4" width="11.00390625" style="48" customWidth="1"/>
    <col min="5" max="5" width="56.75390625" style="48" customWidth="1"/>
    <col min="6" max="6" width="13.50390625" style="48" customWidth="1"/>
    <col min="7" max="16384" width="7.875" style="48" customWidth="1"/>
  </cols>
  <sheetData>
    <row r="1" spans="1:6" ht="22.5">
      <c r="A1" s="49" t="s">
        <v>1270</v>
      </c>
      <c r="B1" s="49"/>
      <c r="C1" s="49"/>
      <c r="D1" s="49"/>
      <c r="E1" s="49"/>
      <c r="F1" s="49"/>
    </row>
    <row r="2" spans="1:6" s="45" customFormat="1" ht="18.75" customHeight="1">
      <c r="A2" s="50" t="s">
        <v>1271</v>
      </c>
      <c r="B2" s="51"/>
      <c r="C2" s="51"/>
      <c r="D2" s="52"/>
      <c r="E2" s="53" t="s">
        <v>39</v>
      </c>
      <c r="F2" s="53"/>
    </row>
    <row r="3" spans="1:6" s="46" customFormat="1" ht="33.75" customHeight="1">
      <c r="A3" s="54" t="s">
        <v>1272</v>
      </c>
      <c r="B3" s="55" t="s">
        <v>10</v>
      </c>
      <c r="C3" s="55" t="s">
        <v>195</v>
      </c>
      <c r="D3" s="29" t="s">
        <v>45</v>
      </c>
      <c r="E3" s="56" t="s">
        <v>115</v>
      </c>
      <c r="F3" s="57" t="s">
        <v>195</v>
      </c>
    </row>
    <row r="4" spans="1:6" ht="22.5" customHeight="1">
      <c r="A4" s="58" t="s">
        <v>83</v>
      </c>
      <c r="B4" s="59">
        <v>108</v>
      </c>
      <c r="C4" s="60">
        <v>0</v>
      </c>
      <c r="D4" s="61"/>
      <c r="E4" s="62" t="s">
        <v>55</v>
      </c>
      <c r="F4" s="63">
        <v>235000</v>
      </c>
    </row>
    <row r="5" spans="1:6" ht="22.5" customHeight="1">
      <c r="A5" s="58" t="s">
        <v>86</v>
      </c>
      <c r="B5" s="59">
        <v>4996</v>
      </c>
      <c r="C5" s="60">
        <v>2500</v>
      </c>
      <c r="D5" s="61">
        <v>-49.9599679743795</v>
      </c>
      <c r="E5" s="64" t="s">
        <v>92</v>
      </c>
      <c r="F5" s="65">
        <v>210000</v>
      </c>
    </row>
    <row r="6" spans="1:6" ht="22.5" customHeight="1">
      <c r="A6" s="66" t="s">
        <v>88</v>
      </c>
      <c r="B6" s="59">
        <v>198</v>
      </c>
      <c r="C6" s="60">
        <v>230</v>
      </c>
      <c r="D6" s="61">
        <v>16.161616161616163</v>
      </c>
      <c r="E6" s="67" t="s">
        <v>1273</v>
      </c>
      <c r="F6" s="68">
        <v>170000</v>
      </c>
    </row>
    <row r="7" spans="1:6" ht="22.5" customHeight="1">
      <c r="A7" s="58" t="s">
        <v>90</v>
      </c>
      <c r="B7" s="59">
        <v>210538</v>
      </c>
      <c r="C7" s="60">
        <v>218000</v>
      </c>
      <c r="D7" s="61">
        <v>3.5442532939421865</v>
      </c>
      <c r="E7" s="67" t="s">
        <v>1274</v>
      </c>
      <c r="F7" s="68">
        <v>40000</v>
      </c>
    </row>
    <row r="8" spans="1:6" ht="22.5" customHeight="1">
      <c r="A8" s="58" t="s">
        <v>93</v>
      </c>
      <c r="B8" s="59">
        <v>4234</v>
      </c>
      <c r="C8" s="60">
        <v>4500</v>
      </c>
      <c r="D8" s="61">
        <v>6.282475200755787</v>
      </c>
      <c r="E8" s="67" t="s">
        <v>1275</v>
      </c>
      <c r="F8" s="68">
        <v>0</v>
      </c>
    </row>
    <row r="9" spans="1:6" ht="22.5" customHeight="1">
      <c r="A9" s="69" t="s">
        <v>95</v>
      </c>
      <c r="B9" s="59">
        <v>6689</v>
      </c>
      <c r="C9" s="60">
        <v>7189</v>
      </c>
      <c r="D9" s="61">
        <v>7.4749588877261175</v>
      </c>
      <c r="E9" s="67" t="s">
        <v>1276</v>
      </c>
      <c r="F9" s="68">
        <v>0</v>
      </c>
    </row>
    <row r="10" spans="1:6" s="47" customFormat="1" ht="22.5" customHeight="1">
      <c r="A10" s="69" t="s">
        <v>91</v>
      </c>
      <c r="B10" s="59">
        <v>17469</v>
      </c>
      <c r="C10" s="60">
        <v>18000</v>
      </c>
      <c r="D10" s="61">
        <v>3.039670273055126</v>
      </c>
      <c r="E10" s="64" t="s">
        <v>94</v>
      </c>
      <c r="F10" s="65">
        <v>2500</v>
      </c>
    </row>
    <row r="11" spans="1:6" s="47" customFormat="1" ht="38.25" customHeight="1">
      <c r="A11" s="69" t="s">
        <v>97</v>
      </c>
      <c r="B11" s="59">
        <v>1407</v>
      </c>
      <c r="C11" s="60">
        <v>1500</v>
      </c>
      <c r="D11" s="61">
        <v>6.609808102345416</v>
      </c>
      <c r="E11" s="67" t="s">
        <v>1273</v>
      </c>
      <c r="F11" s="68">
        <v>2500</v>
      </c>
    </row>
    <row r="12" spans="1:6" s="47" customFormat="1" ht="22.5" customHeight="1">
      <c r="A12" s="70"/>
      <c r="B12" s="54"/>
      <c r="C12" s="54"/>
      <c r="D12" s="54"/>
      <c r="E12" s="67" t="s">
        <v>1274</v>
      </c>
      <c r="F12" s="68">
        <v>0</v>
      </c>
    </row>
    <row r="13" spans="1:6" s="47" customFormat="1" ht="22.5" customHeight="1">
      <c r="A13" s="70"/>
      <c r="B13" s="54"/>
      <c r="C13" s="54"/>
      <c r="D13" s="54"/>
      <c r="E13" s="67" t="s">
        <v>1277</v>
      </c>
      <c r="F13" s="68">
        <v>0</v>
      </c>
    </row>
    <row r="14" spans="1:6" s="47" customFormat="1" ht="22.5" customHeight="1">
      <c r="A14" s="58"/>
      <c r="B14" s="60"/>
      <c r="C14" s="60"/>
      <c r="D14" s="61"/>
      <c r="E14" s="64" t="s">
        <v>101</v>
      </c>
      <c r="F14" s="65">
        <v>18000</v>
      </c>
    </row>
    <row r="15" spans="1:6" s="47" customFormat="1" ht="22.5" customHeight="1">
      <c r="A15" s="58"/>
      <c r="B15" s="60"/>
      <c r="C15" s="60"/>
      <c r="D15" s="61"/>
      <c r="E15" s="67" t="s">
        <v>1278</v>
      </c>
      <c r="F15" s="68">
        <v>18000</v>
      </c>
    </row>
    <row r="16" spans="1:6" s="47" customFormat="1" ht="22.5" customHeight="1">
      <c r="A16" s="58"/>
      <c r="B16" s="60"/>
      <c r="C16" s="60"/>
      <c r="D16" s="61"/>
      <c r="E16" s="71" t="s">
        <v>102</v>
      </c>
      <c r="F16" s="68">
        <v>4500</v>
      </c>
    </row>
    <row r="17" spans="1:6" s="47" customFormat="1" ht="22.5" customHeight="1">
      <c r="A17" s="58"/>
      <c r="B17" s="60"/>
      <c r="C17" s="60"/>
      <c r="D17" s="61"/>
      <c r="E17" s="72" t="s">
        <v>1279</v>
      </c>
      <c r="F17" s="68">
        <v>4500</v>
      </c>
    </row>
    <row r="18" spans="1:6" ht="22.5" customHeight="1">
      <c r="A18" s="58"/>
      <c r="B18" s="60"/>
      <c r="C18" s="60"/>
      <c r="D18" s="61"/>
      <c r="E18" s="62" t="s">
        <v>65</v>
      </c>
      <c r="F18" s="73">
        <v>8689</v>
      </c>
    </row>
    <row r="19" spans="1:6" ht="22.5" customHeight="1">
      <c r="A19" s="58"/>
      <c r="B19" s="60"/>
      <c r="C19" s="60"/>
      <c r="D19" s="61"/>
      <c r="E19" s="74" t="s">
        <v>108</v>
      </c>
      <c r="F19" s="68">
        <v>1500</v>
      </c>
    </row>
    <row r="20" spans="1:6" ht="22.5" customHeight="1">
      <c r="A20" s="58"/>
      <c r="B20" s="60"/>
      <c r="C20" s="60"/>
      <c r="D20" s="61"/>
      <c r="E20" s="74" t="s">
        <v>109</v>
      </c>
      <c r="F20" s="68">
        <v>7189</v>
      </c>
    </row>
    <row r="21" spans="1:6" ht="22.5" customHeight="1">
      <c r="A21" s="75" t="s">
        <v>36</v>
      </c>
      <c r="B21" s="76">
        <v>245639</v>
      </c>
      <c r="C21" s="76">
        <v>251919</v>
      </c>
      <c r="D21" s="77">
        <v>2.5565972830047348</v>
      </c>
      <c r="E21" s="78" t="s">
        <v>68</v>
      </c>
      <c r="F21" s="73">
        <v>243689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2">
    <mergeCell ref="A1:F1"/>
    <mergeCell ref="E2:F2"/>
  </mergeCells>
  <printOptions horizontalCentered="1"/>
  <pageMargins left="0.59" right="0.59" top="0.71" bottom="0.59" header="1.3" footer="0.51"/>
  <pageSetup firstPageNumber="54" useFirstPageNumber="1" horizontalDpi="600" verticalDpi="600" orientation="landscape" paperSize="9" scale="90"/>
  <headerFooter scaleWithDoc="0" alignWithMargins="0">
    <oddFooter>&amp;C—&amp;P—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74"/>
  <sheetViews>
    <sheetView zoomScale="75" zoomScaleNormal="75" workbookViewId="0" topLeftCell="A1">
      <selection activeCell="I27" sqref="I27"/>
    </sheetView>
  </sheetViews>
  <sheetFormatPr defaultColWidth="9.00390625" defaultRowHeight="14.25"/>
  <cols>
    <col min="1" max="1" width="25.25390625" style="26" customWidth="1"/>
    <col min="2" max="2" width="6.625" style="26" customWidth="1"/>
    <col min="3" max="3" width="7.375" style="26" customWidth="1"/>
    <col min="4" max="4" width="8.00390625" style="26" customWidth="1"/>
    <col min="5" max="5" width="40.25390625" style="26" customWidth="1"/>
    <col min="6" max="6" width="6.75390625" style="26" customWidth="1"/>
    <col min="7" max="16384" width="9.00390625" style="26" customWidth="1"/>
  </cols>
  <sheetData>
    <row r="1" spans="1:6" ht="34.5" customHeight="1">
      <c r="A1" s="27" t="s">
        <v>1280</v>
      </c>
      <c r="B1" s="27"/>
      <c r="C1" s="27"/>
      <c r="D1" s="27"/>
      <c r="E1" s="27"/>
      <c r="F1" s="27"/>
    </row>
    <row r="2" ht="23.25" customHeight="1">
      <c r="A2" s="28" t="s">
        <v>1281</v>
      </c>
    </row>
    <row r="3" spans="1:6" s="25" customFormat="1" ht="49.5" customHeight="1">
      <c r="A3" s="6" t="s">
        <v>1282</v>
      </c>
      <c r="B3" s="6" t="s">
        <v>1283</v>
      </c>
      <c r="C3" s="6" t="s">
        <v>1284</v>
      </c>
      <c r="D3" s="29" t="s">
        <v>45</v>
      </c>
      <c r="E3" s="6" t="s">
        <v>118</v>
      </c>
      <c r="F3" s="6" t="s">
        <v>1284</v>
      </c>
    </row>
    <row r="4" spans="1:6" ht="18" customHeight="1">
      <c r="A4" s="30" t="s">
        <v>119</v>
      </c>
      <c r="B4" s="31"/>
      <c r="C4" s="32"/>
      <c r="D4" s="33"/>
      <c r="E4" s="34" t="s">
        <v>120</v>
      </c>
      <c r="F4" s="8">
        <f>SUM(F9:F49)</f>
        <v>5027</v>
      </c>
    </row>
    <row r="5" spans="1:6" ht="21.75" customHeight="1" hidden="1">
      <c r="A5" s="35"/>
      <c r="B5" s="36"/>
      <c r="C5" s="37"/>
      <c r="D5" s="37"/>
      <c r="E5" s="18"/>
      <c r="F5" s="8"/>
    </row>
    <row r="6" spans="1:6" ht="21.75" customHeight="1" hidden="1">
      <c r="A6" s="35"/>
      <c r="B6" s="36"/>
      <c r="C6" s="37"/>
      <c r="D6" s="37"/>
      <c r="E6" s="18"/>
      <c r="F6" s="8"/>
    </row>
    <row r="7" spans="1:6" ht="21.75" customHeight="1" hidden="1">
      <c r="A7" s="35"/>
      <c r="B7" s="36"/>
      <c r="C7" s="37"/>
      <c r="D7" s="37"/>
      <c r="E7" s="30"/>
      <c r="F7" s="8"/>
    </row>
    <row r="8" spans="1:6" ht="21.75" customHeight="1" hidden="1">
      <c r="A8" s="35"/>
      <c r="B8" s="36"/>
      <c r="C8" s="37"/>
      <c r="D8" s="37"/>
      <c r="E8" s="30"/>
      <c r="F8" s="8"/>
    </row>
    <row r="9" spans="1:6" ht="18" customHeight="1">
      <c r="A9" s="7" t="s">
        <v>121</v>
      </c>
      <c r="B9" s="38">
        <v>4780</v>
      </c>
      <c r="C9" s="9">
        <v>9130</v>
      </c>
      <c r="D9" s="37">
        <f>(C9/B9-1)*100</f>
        <v>91.00418410041841</v>
      </c>
      <c r="E9" s="12" t="s">
        <v>122</v>
      </c>
      <c r="F9" s="8"/>
    </row>
    <row r="10" spans="1:6" ht="21.75" customHeight="1" hidden="1">
      <c r="A10" s="35"/>
      <c r="B10" s="36"/>
      <c r="C10" s="9"/>
      <c r="D10" s="37"/>
      <c r="E10" s="12"/>
      <c r="F10" s="8"/>
    </row>
    <row r="11" spans="1:6" ht="21.75" customHeight="1" hidden="1">
      <c r="A11" s="35"/>
      <c r="B11" s="36"/>
      <c r="C11" s="9"/>
      <c r="D11" s="37"/>
      <c r="E11" s="12"/>
      <c r="F11" s="8"/>
    </row>
    <row r="12" spans="1:6" ht="21.75" customHeight="1" hidden="1">
      <c r="A12" s="35"/>
      <c r="B12" s="36"/>
      <c r="C12" s="9"/>
      <c r="D12" s="37"/>
      <c r="E12" s="12"/>
      <c r="F12" s="8"/>
    </row>
    <row r="13" spans="1:6" ht="21.75" customHeight="1" hidden="1">
      <c r="A13" s="7"/>
      <c r="B13" s="39"/>
      <c r="C13" s="9"/>
      <c r="D13" s="37"/>
      <c r="E13" s="12"/>
      <c r="F13" s="8"/>
    </row>
    <row r="14" spans="1:6" ht="21.75" customHeight="1" hidden="1">
      <c r="A14" s="7"/>
      <c r="B14" s="39"/>
      <c r="C14" s="9"/>
      <c r="D14" s="37"/>
      <c r="E14" s="12"/>
      <c r="F14" s="8"/>
    </row>
    <row r="15" spans="1:6" ht="21.75" customHeight="1">
      <c r="A15" s="7" t="s">
        <v>123</v>
      </c>
      <c r="B15" s="38">
        <v>250</v>
      </c>
      <c r="C15" s="9"/>
      <c r="D15" s="37"/>
      <c r="E15" s="12" t="s">
        <v>124</v>
      </c>
      <c r="F15" s="8">
        <v>500</v>
      </c>
    </row>
    <row r="16" spans="1:6" ht="21.75" customHeight="1" hidden="1">
      <c r="A16" s="35"/>
      <c r="B16" s="36"/>
      <c r="C16" s="9"/>
      <c r="D16" s="37"/>
      <c r="E16" s="12"/>
      <c r="F16" s="8"/>
    </row>
    <row r="17" spans="1:6" ht="21.75" customHeight="1" hidden="1">
      <c r="A17" s="35"/>
      <c r="B17" s="36"/>
      <c r="C17" s="9"/>
      <c r="D17" s="37"/>
      <c r="E17" s="12"/>
      <c r="F17" s="8"/>
    </row>
    <row r="18" spans="1:6" ht="21.75" customHeight="1" hidden="1">
      <c r="A18" s="7"/>
      <c r="B18" s="39"/>
      <c r="C18" s="9"/>
      <c r="D18" s="37"/>
      <c r="E18" s="12"/>
      <c r="F18" s="8"/>
    </row>
    <row r="19" spans="1:6" ht="21.75" customHeight="1" hidden="1">
      <c r="A19" s="7"/>
      <c r="B19" s="39"/>
      <c r="C19" s="9"/>
      <c r="D19" s="37"/>
      <c r="E19" s="12"/>
      <c r="F19" s="8"/>
    </row>
    <row r="20" spans="1:6" ht="21.75" customHeight="1" hidden="1">
      <c r="A20" s="7"/>
      <c r="B20" s="39"/>
      <c r="C20" s="9"/>
      <c r="D20" s="37"/>
      <c r="E20" s="12"/>
      <c r="F20" s="8"/>
    </row>
    <row r="21" spans="1:6" ht="18" customHeight="1">
      <c r="A21" s="7" t="s">
        <v>125</v>
      </c>
      <c r="B21" s="38"/>
      <c r="C21" s="9"/>
      <c r="D21" s="37"/>
      <c r="E21" s="12" t="s">
        <v>126</v>
      </c>
      <c r="F21" s="8"/>
    </row>
    <row r="22" spans="1:6" ht="21.75" customHeight="1" hidden="1">
      <c r="A22" s="35"/>
      <c r="B22" s="39"/>
      <c r="C22" s="9"/>
      <c r="D22" s="37"/>
      <c r="E22" s="12"/>
      <c r="F22" s="8"/>
    </row>
    <row r="23" spans="1:6" ht="21.75" customHeight="1" hidden="1">
      <c r="A23" s="7"/>
      <c r="B23" s="39"/>
      <c r="C23" s="9"/>
      <c r="D23" s="37"/>
      <c r="E23" s="12"/>
      <c r="F23" s="8"/>
    </row>
    <row r="24" spans="1:6" ht="21.75" customHeight="1" hidden="1">
      <c r="A24" s="7"/>
      <c r="B24" s="39"/>
      <c r="C24" s="9"/>
      <c r="D24" s="37"/>
      <c r="E24" s="12"/>
      <c r="F24" s="8"/>
    </row>
    <row r="25" spans="1:6" ht="21.75" customHeight="1" hidden="1">
      <c r="A25" s="7"/>
      <c r="B25" s="39"/>
      <c r="C25" s="9"/>
      <c r="D25" s="37"/>
      <c r="E25" s="12"/>
      <c r="F25" s="8"/>
    </row>
    <row r="26" spans="1:6" ht="21.75" customHeight="1" hidden="1">
      <c r="A26" s="7"/>
      <c r="B26" s="39"/>
      <c r="C26" s="9"/>
      <c r="D26" s="37"/>
      <c r="E26" s="12"/>
      <c r="F26" s="8"/>
    </row>
    <row r="27" spans="1:6" ht="24" customHeight="1">
      <c r="A27" s="7" t="s">
        <v>127</v>
      </c>
      <c r="B27" s="39">
        <v>100</v>
      </c>
      <c r="C27" s="9"/>
      <c r="D27" s="37"/>
      <c r="E27" s="12" t="s">
        <v>128</v>
      </c>
      <c r="F27" s="8"/>
    </row>
    <row r="28" spans="1:6" ht="21.75" customHeight="1" hidden="1">
      <c r="A28" s="7"/>
      <c r="B28" s="39"/>
      <c r="C28" s="9"/>
      <c r="D28" s="37"/>
      <c r="E28" s="12"/>
      <c r="F28" s="8"/>
    </row>
    <row r="29" spans="1:6" ht="21.75" customHeight="1" hidden="1">
      <c r="A29" s="7"/>
      <c r="B29" s="39"/>
      <c r="C29" s="9"/>
      <c r="D29" s="37"/>
      <c r="E29" s="12"/>
      <c r="F29" s="8"/>
    </row>
    <row r="30" spans="1:6" ht="21.75" customHeight="1" hidden="1">
      <c r="A30" s="7"/>
      <c r="B30" s="39"/>
      <c r="C30" s="9"/>
      <c r="D30" s="37"/>
      <c r="E30" s="12"/>
      <c r="F30" s="8"/>
    </row>
    <row r="31" spans="1:6" ht="21.75" customHeight="1" hidden="1">
      <c r="A31" s="7"/>
      <c r="B31" s="39"/>
      <c r="C31" s="9"/>
      <c r="D31" s="37"/>
      <c r="E31" s="12"/>
      <c r="F31" s="8"/>
    </row>
    <row r="32" spans="1:6" ht="21.75" customHeight="1" hidden="1">
      <c r="A32" s="7"/>
      <c r="B32" s="39"/>
      <c r="C32" s="9"/>
      <c r="D32" s="37"/>
      <c r="E32" s="12"/>
      <c r="F32" s="8"/>
    </row>
    <row r="33" spans="1:6" ht="21.75" customHeight="1" hidden="1">
      <c r="A33" s="7"/>
      <c r="B33" s="39"/>
      <c r="C33" s="9"/>
      <c r="D33" s="37"/>
      <c r="E33" s="12"/>
      <c r="F33" s="8"/>
    </row>
    <row r="34" spans="1:6" ht="24.75" customHeight="1">
      <c r="A34" s="7"/>
      <c r="B34" s="39"/>
      <c r="C34" s="9"/>
      <c r="D34" s="37"/>
      <c r="E34" s="12" t="s">
        <v>129</v>
      </c>
      <c r="F34" s="8">
        <f>1227+3300</f>
        <v>4527</v>
      </c>
    </row>
    <row r="35" spans="1:6" ht="21.75" customHeight="1" hidden="1">
      <c r="A35" s="7"/>
      <c r="B35" s="39"/>
      <c r="C35" s="9"/>
      <c r="D35" s="37"/>
      <c r="E35" s="12"/>
      <c r="F35" s="8"/>
    </row>
    <row r="36" spans="1:6" ht="21.75" customHeight="1" hidden="1">
      <c r="A36" s="7"/>
      <c r="B36" s="39"/>
      <c r="C36" s="9"/>
      <c r="D36" s="37"/>
      <c r="E36" s="12"/>
      <c r="F36" s="8"/>
    </row>
    <row r="37" spans="1:6" ht="21.75" customHeight="1" hidden="1">
      <c r="A37" s="7"/>
      <c r="B37" s="39"/>
      <c r="C37" s="9"/>
      <c r="D37" s="37"/>
      <c r="E37" s="12"/>
      <c r="F37" s="8"/>
    </row>
    <row r="38" spans="1:6" ht="21.75" customHeight="1" hidden="1">
      <c r="A38" s="7"/>
      <c r="B38" s="39"/>
      <c r="C38" s="9"/>
      <c r="D38" s="37"/>
      <c r="E38" s="12"/>
      <c r="F38" s="8"/>
    </row>
    <row r="39" spans="1:6" ht="21.75" customHeight="1" hidden="1">
      <c r="A39" s="7"/>
      <c r="B39" s="39"/>
      <c r="C39" s="9"/>
      <c r="D39" s="37"/>
      <c r="E39" s="12"/>
      <c r="F39" s="8"/>
    </row>
    <row r="40" spans="1:6" ht="21.75" customHeight="1" hidden="1">
      <c r="A40" s="7"/>
      <c r="B40" s="39"/>
      <c r="C40" s="9"/>
      <c r="D40" s="37"/>
      <c r="E40" s="12"/>
      <c r="F40" s="8"/>
    </row>
    <row r="41" spans="1:6" ht="21.75" customHeight="1">
      <c r="A41" s="7"/>
      <c r="B41" s="39"/>
      <c r="C41" s="9"/>
      <c r="D41" s="37"/>
      <c r="E41" s="12" t="s">
        <v>130</v>
      </c>
      <c r="F41" s="8"/>
    </row>
    <row r="42" spans="1:6" ht="21.75" customHeight="1" hidden="1">
      <c r="A42" s="7"/>
      <c r="B42" s="39"/>
      <c r="C42" s="9"/>
      <c r="D42" s="37"/>
      <c r="E42" s="12"/>
      <c r="F42" s="8"/>
    </row>
    <row r="43" spans="1:6" ht="21.75" customHeight="1" hidden="1">
      <c r="A43" s="7"/>
      <c r="B43" s="39"/>
      <c r="C43" s="9"/>
      <c r="D43" s="37"/>
      <c r="E43" s="12"/>
      <c r="F43" s="8"/>
    </row>
    <row r="44" spans="1:6" ht="21.75" customHeight="1" hidden="1">
      <c r="A44" s="7"/>
      <c r="B44" s="39"/>
      <c r="C44" s="9"/>
      <c r="D44" s="37"/>
      <c r="E44" s="12"/>
      <c r="F44" s="8"/>
    </row>
    <row r="45" spans="1:6" ht="21.75" customHeight="1" hidden="1">
      <c r="A45" s="7"/>
      <c r="B45" s="39"/>
      <c r="C45" s="9"/>
      <c r="D45" s="37"/>
      <c r="E45" s="12"/>
      <c r="F45" s="8"/>
    </row>
    <row r="46" spans="1:6" ht="21.75" customHeight="1" hidden="1">
      <c r="A46" s="7"/>
      <c r="B46" s="39"/>
      <c r="C46" s="9"/>
      <c r="D46" s="37"/>
      <c r="E46" s="12"/>
      <c r="F46" s="8"/>
    </row>
    <row r="47" spans="1:6" ht="23.25" customHeight="1">
      <c r="A47" s="7"/>
      <c r="B47" s="39"/>
      <c r="C47" s="9"/>
      <c r="D47" s="37"/>
      <c r="E47" s="12" t="s">
        <v>131</v>
      </c>
      <c r="F47" s="31"/>
    </row>
    <row r="48" spans="1:6" ht="21" customHeight="1">
      <c r="A48" s="7"/>
      <c r="B48" s="39"/>
      <c r="C48" s="9"/>
      <c r="D48" s="37"/>
      <c r="E48" s="12" t="s">
        <v>132</v>
      </c>
      <c r="F48" s="8"/>
    </row>
    <row r="49" spans="1:6" ht="23.25" customHeight="1">
      <c r="A49" s="7"/>
      <c r="B49" s="39"/>
      <c r="C49" s="9"/>
      <c r="D49" s="37"/>
      <c r="E49" s="12" t="s">
        <v>133</v>
      </c>
      <c r="F49" s="8"/>
    </row>
    <row r="50" spans="1:6" ht="21" customHeight="1">
      <c r="A50" s="7"/>
      <c r="B50" s="39"/>
      <c r="C50" s="9"/>
      <c r="D50" s="37"/>
      <c r="E50" s="40" t="s">
        <v>134</v>
      </c>
      <c r="F50" s="8">
        <f>SUM(F51:F64)</f>
        <v>4103</v>
      </c>
    </row>
    <row r="51" spans="1:6" ht="21.75" customHeight="1">
      <c r="A51" s="7"/>
      <c r="B51" s="39"/>
      <c r="C51" s="9"/>
      <c r="D51" s="37"/>
      <c r="E51" s="12" t="s">
        <v>135</v>
      </c>
      <c r="F51" s="8"/>
    </row>
    <row r="52" spans="1:6" ht="23.25" customHeight="1">
      <c r="A52" s="7"/>
      <c r="B52" s="39"/>
      <c r="C52" s="9"/>
      <c r="D52" s="37"/>
      <c r="E52" s="12" t="s">
        <v>136</v>
      </c>
      <c r="F52" s="8"/>
    </row>
    <row r="53" spans="1:6" ht="21.75" customHeight="1">
      <c r="A53" s="7"/>
      <c r="B53" s="39"/>
      <c r="C53" s="9"/>
      <c r="D53" s="37"/>
      <c r="E53" s="12" t="s">
        <v>137</v>
      </c>
      <c r="F53" s="8"/>
    </row>
    <row r="54" spans="1:6" ht="21" customHeight="1">
      <c r="A54" s="7"/>
      <c r="B54" s="39"/>
      <c r="C54" s="9"/>
      <c r="D54" s="37"/>
      <c r="E54" s="12" t="s">
        <v>138</v>
      </c>
      <c r="F54" s="8"/>
    </row>
    <row r="55" spans="1:6" ht="24.75" customHeight="1">
      <c r="A55" s="7"/>
      <c r="B55" s="39"/>
      <c r="C55" s="9"/>
      <c r="D55" s="37"/>
      <c r="E55" s="12" t="s">
        <v>139</v>
      </c>
      <c r="F55" s="8"/>
    </row>
    <row r="56" spans="1:6" ht="23.25" customHeight="1">
      <c r="A56" s="7"/>
      <c r="B56" s="39"/>
      <c r="C56" s="9"/>
      <c r="D56" s="37"/>
      <c r="E56" s="12" t="s">
        <v>140</v>
      </c>
      <c r="F56" s="8"/>
    </row>
    <row r="57" spans="1:6" ht="21" customHeight="1">
      <c r="A57" s="7"/>
      <c r="B57" s="39"/>
      <c r="C57" s="9"/>
      <c r="D57" s="37"/>
      <c r="E57" s="12" t="s">
        <v>141</v>
      </c>
      <c r="F57" s="8">
        <v>4103</v>
      </c>
    </row>
    <row r="58" spans="1:6" ht="21.75" customHeight="1" hidden="1">
      <c r="A58" s="7"/>
      <c r="B58" s="39"/>
      <c r="C58" s="9"/>
      <c r="D58" s="37"/>
      <c r="E58" s="12"/>
      <c r="F58" s="8"/>
    </row>
    <row r="59" spans="1:6" ht="21.75" customHeight="1" hidden="1">
      <c r="A59" s="7"/>
      <c r="B59" s="39"/>
      <c r="C59" s="9"/>
      <c r="D59" s="37"/>
      <c r="E59" s="12"/>
      <c r="F59" s="8"/>
    </row>
    <row r="60" spans="1:6" ht="21.75" customHeight="1" hidden="1">
      <c r="A60" s="7"/>
      <c r="B60" s="39"/>
      <c r="C60" s="9"/>
      <c r="D60" s="37"/>
      <c r="E60" s="12"/>
      <c r="F60" s="8"/>
    </row>
    <row r="61" spans="1:6" ht="21.75" customHeight="1" hidden="1">
      <c r="A61" s="7"/>
      <c r="B61" s="39"/>
      <c r="C61" s="9"/>
      <c r="D61" s="37"/>
      <c r="E61" s="12"/>
      <c r="F61" s="8"/>
    </row>
    <row r="62" spans="1:6" ht="21.75" customHeight="1" hidden="1">
      <c r="A62" s="7"/>
      <c r="B62" s="39"/>
      <c r="C62" s="9"/>
      <c r="D62" s="37"/>
      <c r="E62" s="12"/>
      <c r="F62" s="8"/>
    </row>
    <row r="63" spans="1:6" ht="21.75" customHeight="1" hidden="1">
      <c r="A63" s="7"/>
      <c r="B63" s="39"/>
      <c r="C63" s="9"/>
      <c r="D63" s="37"/>
      <c r="E63" s="12"/>
      <c r="F63" s="8"/>
    </row>
    <row r="64" spans="1:6" ht="24" customHeight="1">
      <c r="A64" s="7"/>
      <c r="B64" s="39"/>
      <c r="C64" s="9"/>
      <c r="D64" s="37"/>
      <c r="E64" s="12" t="s">
        <v>142</v>
      </c>
      <c r="F64" s="31"/>
    </row>
    <row r="65" spans="1:6" ht="23.25" customHeight="1">
      <c r="A65" s="7"/>
      <c r="B65" s="39"/>
      <c r="C65" s="9"/>
      <c r="D65" s="37"/>
      <c r="E65" s="34" t="s">
        <v>143</v>
      </c>
      <c r="F65" s="8">
        <f>SUM(F66)</f>
        <v>0</v>
      </c>
    </row>
    <row r="66" spans="1:6" ht="23.25" customHeight="1">
      <c r="A66" s="7"/>
      <c r="B66" s="39"/>
      <c r="C66" s="9"/>
      <c r="D66" s="37"/>
      <c r="E66" s="12" t="s">
        <v>143</v>
      </c>
      <c r="F66" s="8"/>
    </row>
    <row r="67" spans="1:6" ht="23.25" customHeight="1">
      <c r="A67" s="7"/>
      <c r="B67" s="39"/>
      <c r="C67" s="9"/>
      <c r="D67" s="37"/>
      <c r="E67" s="34" t="s">
        <v>144</v>
      </c>
      <c r="F67" s="8">
        <f>SUM(F68:F70)</f>
        <v>0</v>
      </c>
    </row>
    <row r="68" spans="1:6" ht="24" customHeight="1">
      <c r="A68" s="7"/>
      <c r="B68" s="39"/>
      <c r="C68" s="9"/>
      <c r="D68" s="37"/>
      <c r="E68" s="12" t="s">
        <v>145</v>
      </c>
      <c r="F68" s="8"/>
    </row>
    <row r="69" spans="1:6" ht="23.25" customHeight="1">
      <c r="A69" s="7"/>
      <c r="B69" s="39"/>
      <c r="C69" s="9"/>
      <c r="D69" s="37"/>
      <c r="E69" s="12" t="s">
        <v>146</v>
      </c>
      <c r="F69" s="8"/>
    </row>
    <row r="70" spans="1:6" ht="27" customHeight="1">
      <c r="A70" s="7"/>
      <c r="B70" s="39"/>
      <c r="C70" s="9"/>
      <c r="D70" s="37"/>
      <c r="E70" s="12" t="s">
        <v>147</v>
      </c>
      <c r="F70" s="8"/>
    </row>
    <row r="71" spans="1:6" ht="23.25" customHeight="1">
      <c r="A71" s="7"/>
      <c r="B71" s="39"/>
      <c r="C71" s="9"/>
      <c r="D71" s="37"/>
      <c r="E71" s="40" t="s">
        <v>148</v>
      </c>
      <c r="F71" s="8">
        <f>SUM(F72)</f>
        <v>0</v>
      </c>
    </row>
    <row r="72" spans="1:6" ht="21" customHeight="1">
      <c r="A72" s="7"/>
      <c r="B72" s="39"/>
      <c r="C72" s="9"/>
      <c r="D72" s="37"/>
      <c r="E72" s="12" t="s">
        <v>148</v>
      </c>
      <c r="F72" s="8"/>
    </row>
    <row r="73" spans="1:6" ht="26.25" customHeight="1">
      <c r="A73" s="41" t="s">
        <v>36</v>
      </c>
      <c r="B73" s="6">
        <f>SUM(B4:B34)</f>
        <v>5130</v>
      </c>
      <c r="C73" s="42">
        <f>SUM(C4:C34)</f>
        <v>9130</v>
      </c>
      <c r="D73" s="43">
        <f>(C73/B73-1)*100</f>
        <v>77.97270955165692</v>
      </c>
      <c r="E73" s="41" t="s">
        <v>68</v>
      </c>
      <c r="F73" s="6">
        <f>SUM(F4,F50,F65,F67,F71)</f>
        <v>9130</v>
      </c>
    </row>
    <row r="74" spans="3:4" ht="14.25">
      <c r="C74" s="44"/>
      <c r="D74" s="44"/>
    </row>
  </sheetData>
  <sheetProtection/>
  <mergeCells count="1">
    <mergeCell ref="A1:F1"/>
  </mergeCells>
  <printOptions horizontalCentered="1"/>
  <pageMargins left="0.59" right="0.59" top="0.71" bottom="0.59" header="1.3" footer="0.51"/>
  <pageSetup firstPageNumber="55" useFirstPageNumber="1" horizontalDpi="600" verticalDpi="600" orientation="portrait" paperSize="9" scale="90"/>
  <headerFooter scaleWithDoc="0" alignWithMargins="0">
    <oddFooter>&amp;C—&amp;P—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J36"/>
  <sheetViews>
    <sheetView tabSelected="1" zoomScale="75" zoomScaleNormal="75" workbookViewId="0" topLeftCell="A1">
      <selection activeCell="O11" sqref="O11"/>
    </sheetView>
  </sheetViews>
  <sheetFormatPr defaultColWidth="9.00390625" defaultRowHeight="14.25"/>
  <cols>
    <col min="1" max="1" width="25.125" style="1" customWidth="1"/>
    <col min="2" max="2" width="9.125" style="1" customWidth="1"/>
    <col min="3" max="3" width="9.00390625" style="1" customWidth="1"/>
    <col min="4" max="4" width="8.50390625" style="1" customWidth="1"/>
    <col min="5" max="5" width="28.00390625" style="1" customWidth="1"/>
    <col min="6" max="6" width="8.25390625" style="1" customWidth="1"/>
    <col min="7" max="7" width="7.75390625" style="1" customWidth="1"/>
    <col min="8" max="8" width="8.75390625" style="1" customWidth="1"/>
    <col min="9" max="9" width="9.00390625" style="1" customWidth="1"/>
    <col min="10" max="10" width="20.125" style="1" bestFit="1" customWidth="1"/>
    <col min="11" max="16384" width="9.00390625" style="1" customWidth="1"/>
  </cols>
  <sheetData>
    <row r="1" spans="1:8" ht="29.25" customHeight="1">
      <c r="A1" s="2" t="s">
        <v>1285</v>
      </c>
      <c r="B1" s="2"/>
      <c r="C1" s="2"/>
      <c r="D1" s="2"/>
      <c r="E1" s="2"/>
      <c r="F1" s="2"/>
      <c r="G1" s="2"/>
      <c r="H1" s="2"/>
    </row>
    <row r="2" spans="1:8" ht="18" customHeight="1">
      <c r="A2" s="3" t="s">
        <v>1286</v>
      </c>
      <c r="H2" s="4" t="s">
        <v>39</v>
      </c>
    </row>
    <row r="3" spans="1:8" ht="49.5" customHeight="1">
      <c r="A3" s="5" t="s">
        <v>8</v>
      </c>
      <c r="B3" s="6" t="s">
        <v>1287</v>
      </c>
      <c r="C3" s="6" t="s">
        <v>1284</v>
      </c>
      <c r="D3" s="6" t="s">
        <v>45</v>
      </c>
      <c r="E3" s="5" t="s">
        <v>8</v>
      </c>
      <c r="F3" s="6" t="s">
        <v>1287</v>
      </c>
      <c r="G3" s="6" t="s">
        <v>1284</v>
      </c>
      <c r="H3" s="6" t="s">
        <v>45</v>
      </c>
    </row>
    <row r="4" spans="1:8" ht="19.5" customHeight="1">
      <c r="A4" s="7" t="s">
        <v>153</v>
      </c>
      <c r="B4" s="8"/>
      <c r="C4" s="8"/>
      <c r="D4" s="8"/>
      <c r="E4" s="7" t="s">
        <v>154</v>
      </c>
      <c r="F4" s="8"/>
      <c r="G4" s="8"/>
      <c r="H4" s="8"/>
    </row>
    <row r="5" spans="1:8" ht="19.5" customHeight="1">
      <c r="A5" s="7" t="s">
        <v>155</v>
      </c>
      <c r="B5" s="9">
        <v>11083</v>
      </c>
      <c r="C5" s="10">
        <v>10846</v>
      </c>
      <c r="D5" s="11">
        <f aca="true" t="shared" si="0" ref="D5:D12">(C5-B5)/B5*100</f>
        <v>-2.138410177749707</v>
      </c>
      <c r="E5" s="12" t="s">
        <v>156</v>
      </c>
      <c r="F5" s="8"/>
      <c r="G5" s="8"/>
      <c r="H5" s="8"/>
    </row>
    <row r="6" spans="1:8" ht="33.75" customHeight="1">
      <c r="A6" s="13" t="s">
        <v>1288</v>
      </c>
      <c r="B6" s="9">
        <v>149060</v>
      </c>
      <c r="C6" s="10">
        <v>159668</v>
      </c>
      <c r="D6" s="11">
        <f t="shared" si="0"/>
        <v>7.11659734335167</v>
      </c>
      <c r="E6" s="12" t="s">
        <v>158</v>
      </c>
      <c r="F6" s="8"/>
      <c r="G6" s="8"/>
      <c r="H6" s="8"/>
    </row>
    <row r="7" spans="1:8" ht="19.5" customHeight="1">
      <c r="A7" s="7" t="s">
        <v>159</v>
      </c>
      <c r="B7" s="9">
        <v>13047</v>
      </c>
      <c r="C7" s="10">
        <v>13513</v>
      </c>
      <c r="D7" s="11">
        <f t="shared" si="0"/>
        <v>3.571702307043765</v>
      </c>
      <c r="E7" s="12" t="s">
        <v>160</v>
      </c>
      <c r="F7" s="8"/>
      <c r="G7" s="8"/>
      <c r="H7" s="8"/>
    </row>
    <row r="8" spans="1:8" ht="34.5" customHeight="1">
      <c r="A8" s="7" t="s">
        <v>161</v>
      </c>
      <c r="B8" s="9">
        <v>3738</v>
      </c>
      <c r="C8" s="10">
        <v>4261</v>
      </c>
      <c r="D8" s="11">
        <f t="shared" si="0"/>
        <v>13.99143927233815</v>
      </c>
      <c r="E8" s="14" t="s">
        <v>1289</v>
      </c>
      <c r="F8" s="8"/>
      <c r="G8" s="8"/>
      <c r="H8" s="8"/>
    </row>
    <row r="9" spans="1:10" ht="30.75" customHeight="1">
      <c r="A9" s="13" t="s">
        <v>1290</v>
      </c>
      <c r="B9" s="9">
        <v>173820</v>
      </c>
      <c r="C9" s="10">
        <v>193015</v>
      </c>
      <c r="D9" s="11">
        <f t="shared" si="0"/>
        <v>11.043033022667128</v>
      </c>
      <c r="E9" s="7" t="s">
        <v>164</v>
      </c>
      <c r="F9" s="15">
        <f>SUM(F10:F16)</f>
        <v>9434</v>
      </c>
      <c r="G9" s="15">
        <f>SUM(G10:G16)</f>
        <v>14943</v>
      </c>
      <c r="H9" s="11">
        <f>(G9-F9)/F9*100</f>
        <v>58.39516641933432</v>
      </c>
      <c r="J9" s="23"/>
    </row>
    <row r="10" spans="1:8" ht="36" customHeight="1">
      <c r="A10" s="13" t="s">
        <v>1291</v>
      </c>
      <c r="B10" s="9">
        <v>21662</v>
      </c>
      <c r="C10" s="10">
        <v>24410</v>
      </c>
      <c r="D10" s="11">
        <f t="shared" si="0"/>
        <v>12.68580925122334</v>
      </c>
      <c r="E10" s="12" t="s">
        <v>166</v>
      </c>
      <c r="F10" s="15">
        <v>2600</v>
      </c>
      <c r="G10" s="16">
        <v>3438</v>
      </c>
      <c r="H10" s="11">
        <f aca="true" t="shared" si="1" ref="H10:H33">(G10-F10)/F10*100</f>
        <v>32.230769230769226</v>
      </c>
    </row>
    <row r="11" spans="1:8" ht="33.75" customHeight="1">
      <c r="A11" s="13" t="s">
        <v>1292</v>
      </c>
      <c r="B11" s="9">
        <v>115532</v>
      </c>
      <c r="C11" s="10">
        <v>136778</v>
      </c>
      <c r="D11" s="11">
        <f t="shared" si="0"/>
        <v>18.389710210158224</v>
      </c>
      <c r="E11" s="12" t="s">
        <v>168</v>
      </c>
      <c r="F11" s="15">
        <v>487</v>
      </c>
      <c r="G11" s="16">
        <v>600</v>
      </c>
      <c r="H11" s="11">
        <f t="shared" si="1"/>
        <v>23.203285420944557</v>
      </c>
    </row>
    <row r="12" spans="1:8" ht="34.5" customHeight="1">
      <c r="A12" s="13" t="s">
        <v>1293</v>
      </c>
      <c r="B12" s="9">
        <v>233965</v>
      </c>
      <c r="C12" s="17">
        <v>252821</v>
      </c>
      <c r="D12" s="11">
        <f t="shared" si="0"/>
        <v>8.059325112730537</v>
      </c>
      <c r="E12" s="12" t="s">
        <v>1294</v>
      </c>
      <c r="F12" s="15">
        <v>4490</v>
      </c>
      <c r="G12" s="16">
        <v>5509</v>
      </c>
      <c r="H12" s="11">
        <f t="shared" si="1"/>
        <v>22.694877505567927</v>
      </c>
    </row>
    <row r="13" spans="1:8" ht="27.75" customHeight="1">
      <c r="A13" s="7"/>
      <c r="B13" s="10"/>
      <c r="C13" s="10"/>
      <c r="D13" s="8"/>
      <c r="E13" s="14" t="s">
        <v>1295</v>
      </c>
      <c r="F13" s="15"/>
      <c r="G13" s="16"/>
      <c r="H13" s="11"/>
    </row>
    <row r="14" spans="1:8" ht="19.5" customHeight="1">
      <c r="A14" s="7"/>
      <c r="B14" s="10"/>
      <c r="C14" s="10"/>
      <c r="D14" s="8"/>
      <c r="E14" s="12" t="s">
        <v>172</v>
      </c>
      <c r="F14" s="15">
        <v>436</v>
      </c>
      <c r="G14" s="16">
        <v>1160</v>
      </c>
      <c r="H14" s="11">
        <f t="shared" si="1"/>
        <v>166.05504587155963</v>
      </c>
    </row>
    <row r="15" spans="1:8" ht="19.5" customHeight="1">
      <c r="A15" s="7"/>
      <c r="B15" s="10"/>
      <c r="C15" s="10"/>
      <c r="D15" s="8"/>
      <c r="E15" s="12" t="s">
        <v>173</v>
      </c>
      <c r="F15" s="15">
        <v>1421</v>
      </c>
      <c r="G15" s="16">
        <v>1806</v>
      </c>
      <c r="H15" s="11">
        <f t="shared" si="1"/>
        <v>27.093596059113302</v>
      </c>
    </row>
    <row r="16" spans="1:8" ht="19.5" customHeight="1">
      <c r="A16" s="7"/>
      <c r="B16" s="10"/>
      <c r="C16" s="10"/>
      <c r="D16" s="8"/>
      <c r="E16" s="12" t="s">
        <v>174</v>
      </c>
      <c r="F16" s="15"/>
      <c r="G16" s="16">
        <v>2430</v>
      </c>
      <c r="H16" s="11"/>
    </row>
    <row r="17" spans="1:10" ht="36.75" customHeight="1">
      <c r="A17" s="7"/>
      <c r="B17" s="10"/>
      <c r="C17" s="10"/>
      <c r="D17" s="8"/>
      <c r="E17" s="13" t="s">
        <v>1296</v>
      </c>
      <c r="F17" s="15">
        <f>SUM(F18:F19)</f>
        <v>133426</v>
      </c>
      <c r="G17" s="15">
        <f>SUM(G18:G19)</f>
        <v>149361</v>
      </c>
      <c r="H17" s="11">
        <f t="shared" si="1"/>
        <v>11.942949649993254</v>
      </c>
      <c r="J17" s="23"/>
    </row>
    <row r="18" spans="1:8" ht="22.5" customHeight="1">
      <c r="A18" s="7"/>
      <c r="B18" s="10"/>
      <c r="C18" s="10"/>
      <c r="D18" s="8"/>
      <c r="E18" s="12" t="s">
        <v>176</v>
      </c>
      <c r="F18" s="15">
        <v>72071</v>
      </c>
      <c r="G18" s="16">
        <v>79703</v>
      </c>
      <c r="H18" s="11">
        <f t="shared" si="1"/>
        <v>10.589557519668105</v>
      </c>
    </row>
    <row r="19" spans="1:8" ht="22.5" customHeight="1">
      <c r="A19" s="7"/>
      <c r="B19" s="10"/>
      <c r="C19" s="10"/>
      <c r="D19" s="8"/>
      <c r="E19" s="12" t="s">
        <v>177</v>
      </c>
      <c r="F19" s="15">
        <v>61355</v>
      </c>
      <c r="G19" s="16">
        <v>69658</v>
      </c>
      <c r="H19" s="11">
        <f t="shared" si="1"/>
        <v>13.532719419770189</v>
      </c>
    </row>
    <row r="20" spans="1:8" ht="18" customHeight="1" hidden="1">
      <c r="A20" s="7"/>
      <c r="B20" s="10"/>
      <c r="C20" s="10"/>
      <c r="D20" s="8"/>
      <c r="E20" s="18" t="s">
        <v>178</v>
      </c>
      <c r="F20" s="15"/>
      <c r="G20" s="16"/>
      <c r="H20" s="11" t="e">
        <f t="shared" si="1"/>
        <v>#DIV/0!</v>
      </c>
    </row>
    <row r="21" spans="1:10" ht="22.5" customHeight="1">
      <c r="A21" s="7"/>
      <c r="B21" s="10"/>
      <c r="C21" s="10"/>
      <c r="D21" s="8"/>
      <c r="E21" s="7" t="s">
        <v>179</v>
      </c>
      <c r="F21" s="15">
        <f>SUM(F22:F23)</f>
        <v>13658</v>
      </c>
      <c r="G21" s="15">
        <f>SUM(G22:G23)</f>
        <v>13457</v>
      </c>
      <c r="H21" s="11">
        <f t="shared" si="1"/>
        <v>-1.4716649582662176</v>
      </c>
      <c r="J21" s="23"/>
    </row>
    <row r="22" spans="1:8" ht="22.5" customHeight="1">
      <c r="A22" s="7"/>
      <c r="B22" s="10"/>
      <c r="C22" s="10"/>
      <c r="D22" s="8"/>
      <c r="E22" s="12" t="s">
        <v>180</v>
      </c>
      <c r="F22" s="15">
        <v>12799</v>
      </c>
      <c r="G22" s="16">
        <v>13247</v>
      </c>
      <c r="H22" s="11">
        <f t="shared" si="1"/>
        <v>3.5002734588639735</v>
      </c>
    </row>
    <row r="23" spans="1:8" ht="22.5" customHeight="1">
      <c r="A23" s="7"/>
      <c r="B23" s="10"/>
      <c r="C23" s="10"/>
      <c r="D23" s="8"/>
      <c r="E23" s="12" t="s">
        <v>181</v>
      </c>
      <c r="F23" s="15">
        <v>859</v>
      </c>
      <c r="G23" s="16">
        <v>210</v>
      </c>
      <c r="H23" s="11">
        <f t="shared" si="1"/>
        <v>-75.55296856810244</v>
      </c>
    </row>
    <row r="24" spans="1:10" ht="22.5" customHeight="1">
      <c r="A24" s="7"/>
      <c r="B24" s="10"/>
      <c r="C24" s="10"/>
      <c r="D24" s="8"/>
      <c r="E24" s="7" t="s">
        <v>182</v>
      </c>
      <c r="F24" s="15">
        <f>SUM(F25:F26)</f>
        <v>6854</v>
      </c>
      <c r="G24" s="15">
        <f>SUM(G25:G26)</f>
        <v>6285</v>
      </c>
      <c r="H24" s="11">
        <f t="shared" si="1"/>
        <v>-8.301721622410271</v>
      </c>
      <c r="J24" s="23"/>
    </row>
    <row r="25" spans="1:8" ht="22.5" customHeight="1">
      <c r="A25" s="7"/>
      <c r="B25" s="10"/>
      <c r="C25" s="10"/>
      <c r="D25" s="8"/>
      <c r="E25" s="12" t="s">
        <v>183</v>
      </c>
      <c r="F25" s="15">
        <v>1940</v>
      </c>
      <c r="G25" s="16">
        <v>1883</v>
      </c>
      <c r="H25" s="11">
        <f t="shared" si="1"/>
        <v>-2.938144329896907</v>
      </c>
    </row>
    <row r="26" spans="1:8" ht="22.5" customHeight="1">
      <c r="A26" s="7"/>
      <c r="B26" s="10"/>
      <c r="C26" s="10"/>
      <c r="D26" s="8"/>
      <c r="E26" s="12" t="s">
        <v>184</v>
      </c>
      <c r="F26" s="15">
        <v>4914</v>
      </c>
      <c r="G26" s="16">
        <v>4402</v>
      </c>
      <c r="H26" s="11">
        <f t="shared" si="1"/>
        <v>-10.419210419210419</v>
      </c>
    </row>
    <row r="27" spans="1:8" ht="27.75" customHeight="1">
      <c r="A27" s="7"/>
      <c r="B27" s="10"/>
      <c r="C27" s="10"/>
      <c r="D27" s="8"/>
      <c r="E27" s="13" t="s">
        <v>1297</v>
      </c>
      <c r="F27" s="15">
        <v>163946</v>
      </c>
      <c r="G27" s="16">
        <v>189641</v>
      </c>
      <c r="H27" s="11">
        <f t="shared" si="1"/>
        <v>15.672843497249096</v>
      </c>
    </row>
    <row r="28" spans="1:10" ht="36" customHeight="1">
      <c r="A28" s="7"/>
      <c r="B28" s="10"/>
      <c r="C28" s="10"/>
      <c r="D28" s="8"/>
      <c r="E28" s="13" t="s">
        <v>1298</v>
      </c>
      <c r="F28" s="15">
        <v>17479</v>
      </c>
      <c r="G28" s="16">
        <v>18811</v>
      </c>
      <c r="H28" s="11">
        <f t="shared" si="1"/>
        <v>7.620573259339778</v>
      </c>
      <c r="J28" s="23"/>
    </row>
    <row r="29" spans="1:10" ht="31.5" customHeight="1">
      <c r="A29" s="7"/>
      <c r="B29" s="10"/>
      <c r="C29" s="10"/>
      <c r="D29" s="8"/>
      <c r="E29" s="13" t="s">
        <v>1299</v>
      </c>
      <c r="F29" s="15">
        <v>71458</v>
      </c>
      <c r="G29" s="16">
        <v>81703</v>
      </c>
      <c r="H29" s="11">
        <f t="shared" si="1"/>
        <v>14.337093117635536</v>
      </c>
      <c r="J29" s="23"/>
    </row>
    <row r="30" spans="1:10" ht="29.25" customHeight="1">
      <c r="A30" s="7"/>
      <c r="B30" s="10"/>
      <c r="C30" s="10"/>
      <c r="D30" s="8"/>
      <c r="E30" s="13" t="s">
        <v>1300</v>
      </c>
      <c r="F30" s="19">
        <v>223083</v>
      </c>
      <c r="G30" s="16">
        <v>249125</v>
      </c>
      <c r="H30" s="11">
        <f t="shared" si="1"/>
        <v>11.673681992800885</v>
      </c>
      <c r="J30" s="24"/>
    </row>
    <row r="31" spans="1:8" ht="15.75" customHeight="1">
      <c r="A31" s="7"/>
      <c r="B31" s="10"/>
      <c r="C31" s="10"/>
      <c r="D31" s="8"/>
      <c r="E31" s="6" t="s">
        <v>68</v>
      </c>
      <c r="F31" s="20">
        <f>SUM(F9,F17,F21,F24,F27,F28,F29,F30)</f>
        <v>639338</v>
      </c>
      <c r="G31" s="20">
        <f>SUM(G9,G17,G21,G24,G27,G28,G29,G30)</f>
        <v>723326</v>
      </c>
      <c r="H31" s="21">
        <f t="shared" si="1"/>
        <v>13.136713287807074</v>
      </c>
    </row>
    <row r="32" spans="1:8" ht="29.25" customHeight="1">
      <c r="A32" s="7"/>
      <c r="B32" s="10"/>
      <c r="C32" s="10"/>
      <c r="D32" s="8"/>
      <c r="E32" s="7" t="s">
        <v>189</v>
      </c>
      <c r="F32" s="16">
        <f>B33-F31</f>
        <v>82569</v>
      </c>
      <c r="G32" s="16">
        <f>C33-G31</f>
        <v>71986</v>
      </c>
      <c r="H32" s="11">
        <f t="shared" si="1"/>
        <v>-12.817158982184598</v>
      </c>
    </row>
    <row r="33" spans="1:8" ht="22.5" customHeight="1">
      <c r="A33" s="6" t="s">
        <v>36</v>
      </c>
      <c r="B33" s="22">
        <f>SUM(B4:B12)</f>
        <v>721907</v>
      </c>
      <c r="C33" s="22">
        <f>SUM(C4:C12)</f>
        <v>795312</v>
      </c>
      <c r="D33" s="21">
        <f>(C33-B33)/B33*100</f>
        <v>10.168207262154267</v>
      </c>
      <c r="E33" s="6" t="s">
        <v>190</v>
      </c>
      <c r="F33" s="20">
        <f>SUM(F31:F32)</f>
        <v>721907</v>
      </c>
      <c r="G33" s="20">
        <f>SUM(G31:G32)</f>
        <v>795312</v>
      </c>
      <c r="H33" s="21">
        <f t="shared" si="1"/>
        <v>10.168207262154267</v>
      </c>
    </row>
    <row r="34" spans="2:3" ht="14.25">
      <c r="B34" s="23"/>
      <c r="C34" s="23"/>
    </row>
    <row r="36" ht="14.25">
      <c r="C36" s="23"/>
    </row>
  </sheetData>
  <sheetProtection/>
  <mergeCells count="1">
    <mergeCell ref="A1:H1"/>
  </mergeCells>
  <printOptions horizontalCentered="1"/>
  <pageMargins left="0.31" right="0.31" top="0.59" bottom="0.39" header="1.3" footer="0.51"/>
  <pageSetup firstPageNumber="56" useFirstPageNumber="1" horizontalDpi="600" verticalDpi="600" orientation="portrait" paperSize="9" scale="85"/>
  <headerFooter scaleWithDoc="0" alignWithMargins="0"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E29"/>
  <sheetViews>
    <sheetView zoomScale="75" zoomScaleNormal="75" workbookViewId="0" topLeftCell="A1">
      <pane xSplit="1" ySplit="4" topLeftCell="B5" activePane="bottomRight" state="frozen"/>
      <selection pane="bottomRight" activeCell="D36" sqref="D36"/>
    </sheetView>
  </sheetViews>
  <sheetFormatPr defaultColWidth="9.00390625" defaultRowHeight="14.25"/>
  <cols>
    <col min="1" max="1" width="31.75390625" style="188" customWidth="1"/>
    <col min="2" max="2" width="18.00390625" style="188" customWidth="1"/>
    <col min="3" max="3" width="18.875" style="188" customWidth="1"/>
    <col min="4" max="4" width="19.00390625" style="188" customWidth="1"/>
    <col min="5" max="16384" width="9.00390625" style="188" customWidth="1"/>
  </cols>
  <sheetData>
    <row r="1" spans="1:4" ht="33.75" customHeight="1">
      <c r="A1" s="27" t="s">
        <v>5</v>
      </c>
      <c r="B1" s="27"/>
      <c r="C1" s="27"/>
      <c r="D1" s="27"/>
    </row>
    <row r="2" spans="1:4" ht="31.5" customHeight="1">
      <c r="A2" s="299" t="s">
        <v>6</v>
      </c>
      <c r="D2" s="309" t="s">
        <v>7</v>
      </c>
    </row>
    <row r="3" spans="1:4" ht="21" customHeight="1">
      <c r="A3" s="269" t="s">
        <v>8</v>
      </c>
      <c r="B3" s="191" t="s">
        <v>9</v>
      </c>
      <c r="C3" s="271" t="s">
        <v>10</v>
      </c>
      <c r="D3" s="270" t="s">
        <v>11</v>
      </c>
    </row>
    <row r="4" spans="1:4" s="264" customFormat="1" ht="35.25" customHeight="1">
      <c r="A4" s="269"/>
      <c r="B4" s="191"/>
      <c r="C4" s="271"/>
      <c r="D4" s="272"/>
    </row>
    <row r="5" spans="1:4" s="282" customFormat="1" ht="18.75" customHeight="1">
      <c r="A5" s="296" t="s">
        <v>12</v>
      </c>
      <c r="B5" s="310">
        <f>SUM(B6:B19)</f>
        <v>469307</v>
      </c>
      <c r="C5" s="310">
        <f>SUM(C6:C19)</f>
        <v>591702</v>
      </c>
      <c r="D5" s="311">
        <f aca="true" t="shared" si="0" ref="D5:D29">+(C5-B5)/B5*100</f>
        <v>26.07994340591553</v>
      </c>
    </row>
    <row r="6" spans="1:4" s="282" customFormat="1" ht="25.5" customHeight="1">
      <c r="A6" s="291" t="s">
        <v>13</v>
      </c>
      <c r="B6" s="312">
        <f>160654-3364</f>
        <v>157290</v>
      </c>
      <c r="C6" s="313">
        <f>205840+61152</f>
        <v>266992</v>
      </c>
      <c r="D6" s="314">
        <f t="shared" si="0"/>
        <v>69.74505690126517</v>
      </c>
    </row>
    <row r="7" spans="1:4" s="282" customFormat="1" ht="25.5" customHeight="1">
      <c r="A7" s="291" t="s">
        <v>14</v>
      </c>
      <c r="B7" s="312">
        <v>68209</v>
      </c>
      <c r="C7" s="313">
        <v>5180</v>
      </c>
      <c r="D7" s="314">
        <f t="shared" si="0"/>
        <v>-92.4056942632204</v>
      </c>
    </row>
    <row r="8" spans="1:4" s="282" customFormat="1" ht="25.5" customHeight="1">
      <c r="A8" s="291" t="s">
        <v>15</v>
      </c>
      <c r="B8" s="312">
        <v>31831</v>
      </c>
      <c r="C8" s="313">
        <v>45525</v>
      </c>
      <c r="D8" s="314">
        <f t="shared" si="0"/>
        <v>43.02095441550689</v>
      </c>
    </row>
    <row r="9" spans="1:4" s="282" customFormat="1" ht="25.5" customHeight="1">
      <c r="A9" s="291" t="s">
        <v>16</v>
      </c>
      <c r="B9" s="313">
        <v>11075</v>
      </c>
      <c r="C9" s="315">
        <v>15476</v>
      </c>
      <c r="D9" s="314">
        <f t="shared" si="0"/>
        <v>39.738148984198645</v>
      </c>
    </row>
    <row r="10" spans="1:4" s="282" customFormat="1" ht="25.5" customHeight="1">
      <c r="A10" s="291" t="s">
        <v>17</v>
      </c>
      <c r="B10" s="313">
        <v>10424</v>
      </c>
      <c r="C10" s="315">
        <v>16595</v>
      </c>
      <c r="D10" s="314">
        <f t="shared" si="0"/>
        <v>59.199923254029166</v>
      </c>
    </row>
    <row r="11" spans="1:4" s="282" customFormat="1" ht="25.5" customHeight="1">
      <c r="A11" s="291" t="s">
        <v>18</v>
      </c>
      <c r="B11" s="313">
        <v>70451</v>
      </c>
      <c r="C11" s="315">
        <v>85280</v>
      </c>
      <c r="D11" s="314">
        <f t="shared" si="0"/>
        <v>21.048672126726377</v>
      </c>
    </row>
    <row r="12" spans="1:4" s="282" customFormat="1" ht="25.5" customHeight="1">
      <c r="A12" s="291" t="s">
        <v>19</v>
      </c>
      <c r="B12" s="313">
        <v>19077</v>
      </c>
      <c r="C12" s="315">
        <v>18821</v>
      </c>
      <c r="D12" s="314">
        <f t="shared" si="0"/>
        <v>-1.3419300728626093</v>
      </c>
    </row>
    <row r="13" spans="1:4" s="282" customFormat="1" ht="25.5" customHeight="1">
      <c r="A13" s="291" t="s">
        <v>20</v>
      </c>
      <c r="B13" s="313">
        <v>13238</v>
      </c>
      <c r="C13" s="315">
        <v>16194</v>
      </c>
      <c r="D13" s="314">
        <f t="shared" si="0"/>
        <v>22.329657047892432</v>
      </c>
    </row>
    <row r="14" spans="1:4" s="282" customFormat="1" ht="25.5" customHeight="1">
      <c r="A14" s="291" t="s">
        <v>21</v>
      </c>
      <c r="B14" s="313">
        <v>19755</v>
      </c>
      <c r="C14" s="315">
        <v>25881</v>
      </c>
      <c r="D14" s="314">
        <f t="shared" si="0"/>
        <v>31.009870918754746</v>
      </c>
    </row>
    <row r="15" spans="1:4" s="282" customFormat="1" ht="25.5" customHeight="1">
      <c r="A15" s="291" t="s">
        <v>22</v>
      </c>
      <c r="B15" s="313">
        <v>13064</v>
      </c>
      <c r="C15" s="315">
        <v>16074</v>
      </c>
      <c r="D15" s="314">
        <f t="shared" si="0"/>
        <v>23.040416411512552</v>
      </c>
    </row>
    <row r="16" spans="1:4" s="282" customFormat="1" ht="25.5" customHeight="1">
      <c r="A16" s="291" t="s">
        <v>23</v>
      </c>
      <c r="B16" s="313">
        <v>10401</v>
      </c>
      <c r="C16" s="315">
        <v>11540</v>
      </c>
      <c r="D16" s="314">
        <f t="shared" si="0"/>
        <v>10.9508701086434</v>
      </c>
    </row>
    <row r="17" spans="1:4" s="282" customFormat="1" ht="25.5" customHeight="1">
      <c r="A17" s="291" t="s">
        <v>24</v>
      </c>
      <c r="B17" s="313">
        <v>18180</v>
      </c>
      <c r="C17" s="315">
        <v>30615</v>
      </c>
      <c r="D17" s="314">
        <f t="shared" si="0"/>
        <v>68.3993399339934</v>
      </c>
    </row>
    <row r="18" spans="1:4" s="282" customFormat="1" ht="25.5" customHeight="1">
      <c r="A18" s="291" t="s">
        <v>25</v>
      </c>
      <c r="B18" s="313">
        <v>24315</v>
      </c>
      <c r="C18" s="315">
        <v>35900</v>
      </c>
      <c r="D18" s="314">
        <f t="shared" si="0"/>
        <v>47.64548632531359</v>
      </c>
    </row>
    <row r="19" spans="1:4" s="282" customFormat="1" ht="25.5" customHeight="1">
      <c r="A19" s="316" t="s">
        <v>26</v>
      </c>
      <c r="B19" s="313">
        <v>1997</v>
      </c>
      <c r="C19" s="315">
        <v>1629</v>
      </c>
      <c r="D19" s="314">
        <f t="shared" si="0"/>
        <v>-18.42764146219329</v>
      </c>
    </row>
    <row r="20" spans="1:4" s="282" customFormat="1" ht="25.5" customHeight="1">
      <c r="A20" s="296" t="s">
        <v>27</v>
      </c>
      <c r="B20" s="317">
        <f>SUM(B21:B28)</f>
        <v>269748</v>
      </c>
      <c r="C20" s="317">
        <f>SUM(C21:C28)</f>
        <v>219116</v>
      </c>
      <c r="D20" s="311">
        <f t="shared" si="0"/>
        <v>-18.770111363198243</v>
      </c>
    </row>
    <row r="21" spans="1:4" s="282" customFormat="1" ht="25.5" customHeight="1">
      <c r="A21" s="298" t="s">
        <v>28</v>
      </c>
      <c r="B21" s="313">
        <v>105495</v>
      </c>
      <c r="C21" s="315">
        <v>82681</v>
      </c>
      <c r="D21" s="314">
        <f t="shared" si="0"/>
        <v>-21.62566946300773</v>
      </c>
    </row>
    <row r="22" spans="1:4" s="282" customFormat="1" ht="25.5" customHeight="1">
      <c r="A22" s="298" t="s">
        <v>29</v>
      </c>
      <c r="B22" s="313">
        <v>67060</v>
      </c>
      <c r="C22" s="315">
        <v>54548</v>
      </c>
      <c r="D22" s="314">
        <f t="shared" si="0"/>
        <v>-18.6579182821354</v>
      </c>
    </row>
    <row r="23" spans="1:4" s="282" customFormat="1" ht="25.5" customHeight="1">
      <c r="A23" s="298" t="s">
        <v>30</v>
      </c>
      <c r="B23" s="313">
        <v>18398</v>
      </c>
      <c r="C23" s="315">
        <v>24551</v>
      </c>
      <c r="D23" s="314">
        <f t="shared" si="0"/>
        <v>33.44385259267312</v>
      </c>
    </row>
    <row r="24" spans="1:4" s="282" customFormat="1" ht="25.5" customHeight="1">
      <c r="A24" s="298" t="s">
        <v>31</v>
      </c>
      <c r="B24" s="313">
        <f>9222-9222</f>
        <v>0</v>
      </c>
      <c r="C24" s="315">
        <v>6</v>
      </c>
      <c r="D24" s="314"/>
    </row>
    <row r="25" spans="1:4" s="282" customFormat="1" ht="25.5" customHeight="1">
      <c r="A25" s="298" t="s">
        <v>32</v>
      </c>
      <c r="B25" s="313">
        <v>58901</v>
      </c>
      <c r="C25" s="315">
        <v>42019</v>
      </c>
      <c r="D25" s="314">
        <f t="shared" si="0"/>
        <v>-28.661652603521166</v>
      </c>
    </row>
    <row r="26" spans="1:4" s="282" customFormat="1" ht="25.5" customHeight="1">
      <c r="A26" s="318" t="s">
        <v>33</v>
      </c>
      <c r="B26" s="313">
        <v>767</v>
      </c>
      <c r="C26" s="315">
        <v>626</v>
      </c>
      <c r="D26" s="314">
        <f t="shared" si="0"/>
        <v>-18.383311603650586</v>
      </c>
    </row>
    <row r="27" spans="1:4" s="282" customFormat="1" ht="25.5" customHeight="1">
      <c r="A27" s="318" t="s">
        <v>34</v>
      </c>
      <c r="B27" s="313">
        <v>15519</v>
      </c>
      <c r="C27" s="315">
        <v>11014</v>
      </c>
      <c r="D27" s="314">
        <f t="shared" si="0"/>
        <v>-29.028932276564213</v>
      </c>
    </row>
    <row r="28" spans="1:4" s="282" customFormat="1" ht="25.5" customHeight="1">
      <c r="A28" s="298" t="s">
        <v>35</v>
      </c>
      <c r="B28" s="313">
        <v>3608</v>
      </c>
      <c r="C28" s="315">
        <v>3671</v>
      </c>
      <c r="D28" s="314">
        <f t="shared" si="0"/>
        <v>1.746119733924612</v>
      </c>
    </row>
    <row r="29" spans="1:5" s="283" customFormat="1" ht="25.5" customHeight="1">
      <c r="A29" s="319" t="s">
        <v>36</v>
      </c>
      <c r="B29" s="317">
        <f>B5+B20</f>
        <v>739055</v>
      </c>
      <c r="C29" s="317">
        <f>C5+C20</f>
        <v>810818</v>
      </c>
      <c r="D29" s="311">
        <f t="shared" si="0"/>
        <v>9.710102766370568</v>
      </c>
      <c r="E29" s="282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59" right="0.59" top="0.71" bottom="0.59" header="1.3" footer="0.51"/>
  <pageSetup firstPageNumber="19" useFirstPageNumber="1" horizontalDpi="600" verticalDpi="600" orientation="portrait" paperSize="9" scale="90"/>
  <headerFooter scaleWithDoc="0" alignWithMargins="0">
    <oddFooter>&amp;C—&amp;P—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N27"/>
  <sheetViews>
    <sheetView zoomScale="75" zoomScaleNormal="75" workbookViewId="0" topLeftCell="A1">
      <pane xSplit="1" ySplit="4" topLeftCell="B5" activePane="bottomRight" state="frozen"/>
      <selection pane="bottomRight" activeCell="E35" sqref="E35"/>
    </sheetView>
  </sheetViews>
  <sheetFormatPr defaultColWidth="9.00390625" defaultRowHeight="14.25"/>
  <cols>
    <col min="1" max="1" width="27.25390625" style="265" customWidth="1"/>
    <col min="2" max="2" width="10.125" style="265" customWidth="1"/>
    <col min="3" max="3" width="9.50390625" style="265" customWidth="1"/>
    <col min="4" max="4" width="9.125" style="265" customWidth="1"/>
    <col min="5" max="5" width="9.75390625" style="265" customWidth="1"/>
    <col min="6" max="6" width="10.375" style="265" customWidth="1"/>
    <col min="7" max="7" width="9.125" style="265" customWidth="1"/>
    <col min="8" max="11" width="9.00390625" style="265" customWidth="1"/>
    <col min="12" max="12" width="18.25390625" style="265" bestFit="1" customWidth="1"/>
    <col min="13" max="13" width="9.75390625" style="265" bestFit="1" customWidth="1"/>
    <col min="14" max="14" width="12.75390625" style="265" bestFit="1" customWidth="1"/>
    <col min="15" max="16384" width="9.00390625" style="265" customWidth="1"/>
  </cols>
  <sheetData>
    <row r="1" spans="1:7" ht="31.5" customHeight="1">
      <c r="A1" s="27" t="s">
        <v>37</v>
      </c>
      <c r="B1" s="27"/>
      <c r="C1" s="27"/>
      <c r="D1" s="27"/>
      <c r="E1" s="27"/>
      <c r="F1" s="27"/>
      <c r="G1" s="27"/>
    </row>
    <row r="2" spans="1:7" ht="24" customHeight="1">
      <c r="A2" s="299" t="s">
        <v>38</v>
      </c>
      <c r="F2" s="300" t="s">
        <v>39</v>
      </c>
      <c r="G2" s="300"/>
    </row>
    <row r="3" spans="1:7" s="264" customFormat="1" ht="27.75" customHeight="1">
      <c r="A3" s="269" t="s">
        <v>8</v>
      </c>
      <c r="B3" s="191" t="s">
        <v>40</v>
      </c>
      <c r="C3" s="270" t="s">
        <v>41</v>
      </c>
      <c r="D3" s="271" t="s">
        <v>10</v>
      </c>
      <c r="E3" s="271" t="s">
        <v>42</v>
      </c>
      <c r="F3" s="271"/>
      <c r="G3" s="271"/>
    </row>
    <row r="4" spans="1:7" s="264" customFormat="1" ht="45" customHeight="1">
      <c r="A4" s="269"/>
      <c r="B4" s="191"/>
      <c r="C4" s="272"/>
      <c r="D4" s="271"/>
      <c r="E4" s="271" t="s">
        <v>43</v>
      </c>
      <c r="F4" s="271" t="s">
        <v>44</v>
      </c>
      <c r="G4" s="271" t="s">
        <v>45</v>
      </c>
    </row>
    <row r="5" spans="1:7" s="282" customFormat="1" ht="28.5" customHeight="1">
      <c r="A5" s="273" t="s">
        <v>46</v>
      </c>
      <c r="B5" s="301">
        <v>230581</v>
      </c>
      <c r="C5" s="302">
        <v>258445</v>
      </c>
      <c r="D5" s="303">
        <v>253239</v>
      </c>
      <c r="E5" s="275">
        <v>98</v>
      </c>
      <c r="F5" s="302">
        <v>22658</v>
      </c>
      <c r="G5" s="11">
        <v>9.826481800321796</v>
      </c>
    </row>
    <row r="6" spans="1:7" s="282" customFormat="1" ht="28.5" customHeight="1">
      <c r="A6" s="273" t="s">
        <v>47</v>
      </c>
      <c r="B6" s="301">
        <v>3546</v>
      </c>
      <c r="C6" s="302">
        <v>1206</v>
      </c>
      <c r="D6" s="303">
        <v>1206</v>
      </c>
      <c r="E6" s="276">
        <v>100</v>
      </c>
      <c r="F6" s="302">
        <v>-2340</v>
      </c>
      <c r="G6" s="11">
        <v>-65.98984771573603</v>
      </c>
    </row>
    <row r="7" spans="1:7" s="282" customFormat="1" ht="28.5" customHeight="1">
      <c r="A7" s="273" t="s">
        <v>48</v>
      </c>
      <c r="B7" s="301">
        <v>135412</v>
      </c>
      <c r="C7" s="302">
        <v>145692</v>
      </c>
      <c r="D7" s="303">
        <v>145692</v>
      </c>
      <c r="E7" s="276">
        <v>100</v>
      </c>
      <c r="F7" s="302">
        <v>10280</v>
      </c>
      <c r="G7" s="11">
        <v>7.591646235193336</v>
      </c>
    </row>
    <row r="8" spans="1:7" s="282" customFormat="1" ht="28.5" customHeight="1">
      <c r="A8" s="273" t="s">
        <v>49</v>
      </c>
      <c r="B8" s="301">
        <v>608766</v>
      </c>
      <c r="C8" s="302">
        <v>599204</v>
      </c>
      <c r="D8" s="303">
        <v>598545</v>
      </c>
      <c r="E8" s="276">
        <v>99.9</v>
      </c>
      <c r="F8" s="302">
        <v>-10221</v>
      </c>
      <c r="G8" s="11">
        <v>-1.678970244724574</v>
      </c>
    </row>
    <row r="9" spans="1:7" s="282" customFormat="1" ht="28.5" customHeight="1">
      <c r="A9" s="273" t="s">
        <v>50</v>
      </c>
      <c r="B9" s="301">
        <v>34393</v>
      </c>
      <c r="C9" s="302">
        <v>42925</v>
      </c>
      <c r="D9" s="303">
        <v>42777</v>
      </c>
      <c r="E9" s="276">
        <v>99.7</v>
      </c>
      <c r="F9" s="302">
        <v>8384</v>
      </c>
      <c r="G9" s="11">
        <v>24.377053470182886</v>
      </c>
    </row>
    <row r="10" spans="1:7" s="282" customFormat="1" ht="28.5" customHeight="1">
      <c r="A10" s="273" t="s">
        <v>51</v>
      </c>
      <c r="B10" s="301">
        <v>56912</v>
      </c>
      <c r="C10" s="302">
        <v>60234</v>
      </c>
      <c r="D10" s="303">
        <v>60060</v>
      </c>
      <c r="E10" s="276">
        <v>99.7</v>
      </c>
      <c r="F10" s="302">
        <v>3148</v>
      </c>
      <c r="G10" s="11">
        <v>5.531346640427326</v>
      </c>
    </row>
    <row r="11" spans="1:7" s="282" customFormat="1" ht="28.5" customHeight="1">
      <c r="A11" s="273" t="s">
        <v>52</v>
      </c>
      <c r="B11" s="301">
        <v>444695</v>
      </c>
      <c r="C11" s="302">
        <v>502606</v>
      </c>
      <c r="D11" s="303">
        <v>501086</v>
      </c>
      <c r="E11" s="276">
        <v>99.7</v>
      </c>
      <c r="F11" s="302">
        <v>56391</v>
      </c>
      <c r="G11" s="11">
        <v>12.680826184238637</v>
      </c>
    </row>
    <row r="12" spans="1:7" s="282" customFormat="1" ht="28.5" customHeight="1">
      <c r="A12" s="273" t="s">
        <v>53</v>
      </c>
      <c r="B12" s="301">
        <v>287592</v>
      </c>
      <c r="C12" s="302">
        <v>358685</v>
      </c>
      <c r="D12" s="303">
        <v>358305</v>
      </c>
      <c r="E12" s="276">
        <v>99.9</v>
      </c>
      <c r="F12" s="302">
        <v>70713</v>
      </c>
      <c r="G12" s="11">
        <v>24.58795794041559</v>
      </c>
    </row>
    <row r="13" spans="1:7" s="282" customFormat="1" ht="28.5" customHeight="1">
      <c r="A13" s="273" t="s">
        <v>54</v>
      </c>
      <c r="B13" s="301">
        <v>97958</v>
      </c>
      <c r="C13" s="302">
        <v>106784</v>
      </c>
      <c r="D13" s="303">
        <v>106189</v>
      </c>
      <c r="E13" s="276">
        <v>99.4</v>
      </c>
      <c r="F13" s="302">
        <v>8231</v>
      </c>
      <c r="G13" s="11">
        <v>8.4025806978501</v>
      </c>
    </row>
    <row r="14" spans="1:14" s="282" customFormat="1" ht="28.5" customHeight="1">
      <c r="A14" s="273" t="s">
        <v>55</v>
      </c>
      <c r="B14" s="301">
        <v>182375</v>
      </c>
      <c r="C14" s="302">
        <v>202148</v>
      </c>
      <c r="D14" s="303">
        <v>202088</v>
      </c>
      <c r="E14" s="276">
        <v>100</v>
      </c>
      <c r="F14" s="302">
        <v>19713</v>
      </c>
      <c r="G14" s="11">
        <v>10.809047292666211</v>
      </c>
      <c r="L14" s="307"/>
      <c r="M14" s="308"/>
      <c r="N14" s="307"/>
    </row>
    <row r="15" spans="1:7" s="282" customFormat="1" ht="28.5" customHeight="1">
      <c r="A15" s="273" t="s">
        <v>56</v>
      </c>
      <c r="B15" s="301">
        <v>399477</v>
      </c>
      <c r="C15" s="302">
        <v>378778</v>
      </c>
      <c r="D15" s="303">
        <v>375899</v>
      </c>
      <c r="E15" s="276">
        <v>99.2</v>
      </c>
      <c r="F15" s="302">
        <v>-23578</v>
      </c>
      <c r="G15" s="11">
        <v>-5.902217148922216</v>
      </c>
    </row>
    <row r="16" spans="1:7" s="282" customFormat="1" ht="28.5" customHeight="1">
      <c r="A16" s="273" t="s">
        <v>57</v>
      </c>
      <c r="B16" s="301">
        <v>51705</v>
      </c>
      <c r="C16" s="302">
        <v>55653</v>
      </c>
      <c r="D16" s="303">
        <v>55653</v>
      </c>
      <c r="E16" s="276">
        <v>100</v>
      </c>
      <c r="F16" s="302">
        <v>3948</v>
      </c>
      <c r="G16" s="11">
        <v>7.635625181317088</v>
      </c>
    </row>
    <row r="17" spans="1:7" s="282" customFormat="1" ht="28.5" customHeight="1">
      <c r="A17" s="273" t="s">
        <v>58</v>
      </c>
      <c r="B17" s="301">
        <v>61516</v>
      </c>
      <c r="C17" s="302">
        <v>78720</v>
      </c>
      <c r="D17" s="303">
        <v>76436</v>
      </c>
      <c r="E17" s="276">
        <v>97.1</v>
      </c>
      <c r="F17" s="302">
        <v>14920</v>
      </c>
      <c r="G17" s="11">
        <v>24.25385265621952</v>
      </c>
    </row>
    <row r="18" spans="1:7" s="282" customFormat="1" ht="28.5" customHeight="1">
      <c r="A18" s="273" t="s">
        <v>59</v>
      </c>
      <c r="B18" s="301">
        <v>23384</v>
      </c>
      <c r="C18" s="302">
        <v>15979</v>
      </c>
      <c r="D18" s="303">
        <v>15659</v>
      </c>
      <c r="E18" s="276">
        <v>98</v>
      </c>
      <c r="F18" s="302">
        <v>-7725</v>
      </c>
      <c r="G18" s="11">
        <v>-33.03540882654807</v>
      </c>
    </row>
    <row r="19" spans="1:7" s="282" customFormat="1" ht="28.5" customHeight="1">
      <c r="A19" s="273" t="s">
        <v>60</v>
      </c>
      <c r="B19" s="301">
        <v>425</v>
      </c>
      <c r="C19" s="302">
        <v>5841</v>
      </c>
      <c r="D19" s="303">
        <v>5841</v>
      </c>
      <c r="E19" s="276">
        <v>100</v>
      </c>
      <c r="F19" s="302">
        <v>5416</v>
      </c>
      <c r="G19" s="11">
        <v>1274.3529411764707</v>
      </c>
    </row>
    <row r="20" spans="1:7" s="282" customFormat="1" ht="28.5" customHeight="1">
      <c r="A20" s="273" t="s">
        <v>61</v>
      </c>
      <c r="B20" s="301"/>
      <c r="C20" s="302">
        <v>0</v>
      </c>
      <c r="D20" s="303">
        <v>0</v>
      </c>
      <c r="E20" s="276"/>
      <c r="F20" s="302"/>
      <c r="G20" s="11"/>
    </row>
    <row r="21" spans="1:7" s="282" customFormat="1" ht="28.5" customHeight="1">
      <c r="A21" s="273" t="s">
        <v>62</v>
      </c>
      <c r="B21" s="301">
        <v>15186</v>
      </c>
      <c r="C21" s="302">
        <v>18473</v>
      </c>
      <c r="D21" s="303">
        <v>18473</v>
      </c>
      <c r="E21" s="276">
        <v>100</v>
      </c>
      <c r="F21" s="302">
        <v>3287</v>
      </c>
      <c r="G21" s="11">
        <v>21.64493612537864</v>
      </c>
    </row>
    <row r="22" spans="1:7" s="282" customFormat="1" ht="28.5" customHeight="1">
      <c r="A22" s="273" t="s">
        <v>63</v>
      </c>
      <c r="B22" s="301">
        <v>167714</v>
      </c>
      <c r="C22" s="302">
        <v>162459</v>
      </c>
      <c r="D22" s="303">
        <v>162459</v>
      </c>
      <c r="E22" s="276">
        <v>100</v>
      </c>
      <c r="F22" s="302">
        <v>-5255</v>
      </c>
      <c r="G22" s="11">
        <v>-3.133310278211718</v>
      </c>
    </row>
    <row r="23" spans="1:7" s="282" customFormat="1" ht="28.5" customHeight="1">
      <c r="A23" s="273" t="s">
        <v>64</v>
      </c>
      <c r="B23" s="301">
        <v>6734</v>
      </c>
      <c r="C23" s="302">
        <v>4794</v>
      </c>
      <c r="D23" s="303">
        <v>4794</v>
      </c>
      <c r="E23" s="276">
        <v>100</v>
      </c>
      <c r="F23" s="302">
        <v>-1940</v>
      </c>
      <c r="G23" s="11">
        <v>-28.80902880902881</v>
      </c>
    </row>
    <row r="24" spans="1:7" s="282" customFormat="1" ht="28.5" customHeight="1">
      <c r="A24" s="273" t="s">
        <v>65</v>
      </c>
      <c r="B24" s="301">
        <v>1070</v>
      </c>
      <c r="C24" s="302">
        <v>1595</v>
      </c>
      <c r="D24" s="303">
        <v>1595</v>
      </c>
      <c r="E24" s="276">
        <v>100</v>
      </c>
      <c r="F24" s="302">
        <v>525</v>
      </c>
      <c r="G24" s="11">
        <v>49.06542056074766</v>
      </c>
    </row>
    <row r="25" spans="1:7" s="282" customFormat="1" ht="28.5" customHeight="1">
      <c r="A25" s="273" t="s">
        <v>66</v>
      </c>
      <c r="B25" s="301">
        <v>20925</v>
      </c>
      <c r="C25" s="302">
        <v>29495</v>
      </c>
      <c r="D25" s="303">
        <v>29495</v>
      </c>
      <c r="E25" s="276">
        <v>100</v>
      </c>
      <c r="F25" s="302">
        <v>8570</v>
      </c>
      <c r="G25" s="11">
        <v>40.955794504181604</v>
      </c>
    </row>
    <row r="26" spans="1:7" s="282" customFormat="1" ht="28.5" customHeight="1">
      <c r="A26" s="273" t="s">
        <v>67</v>
      </c>
      <c r="B26" s="301"/>
      <c r="C26" s="302">
        <v>263</v>
      </c>
      <c r="D26" s="303">
        <v>263</v>
      </c>
      <c r="E26" s="276">
        <v>100</v>
      </c>
      <c r="F26" s="302">
        <v>263</v>
      </c>
      <c r="G26" s="11"/>
    </row>
    <row r="27" spans="1:7" s="283" customFormat="1" ht="28.5" customHeight="1">
      <c r="A27" s="304" t="s">
        <v>68</v>
      </c>
      <c r="B27" s="305">
        <v>2830366</v>
      </c>
      <c r="C27" s="305">
        <v>3029979</v>
      </c>
      <c r="D27" s="305">
        <v>3015754</v>
      </c>
      <c r="E27" s="306">
        <v>99.5</v>
      </c>
      <c r="F27" s="305">
        <v>185388</v>
      </c>
      <c r="G27" s="21">
        <v>6.549965622820511</v>
      </c>
    </row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/>
  <mergeCells count="7">
    <mergeCell ref="A1:G1"/>
    <mergeCell ref="F2:G2"/>
    <mergeCell ref="E3:G3"/>
    <mergeCell ref="A3:A4"/>
    <mergeCell ref="B3:B4"/>
    <mergeCell ref="C3:C4"/>
    <mergeCell ref="D3:D4"/>
  </mergeCells>
  <printOptions horizontalCentered="1"/>
  <pageMargins left="0.59" right="0.59" top="0.71" bottom="0.59" header="1.3" footer="0.51"/>
  <pageSetup firstPageNumber="20" useFirstPageNumber="1" horizontalDpi="600" verticalDpi="600" orientation="portrait" paperSize="9" scale="90"/>
  <headerFooter scaleWithDoc="0" alignWithMargins="0">
    <oddFooter>&amp;C—&amp;P—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D29"/>
  <sheetViews>
    <sheetView zoomScale="75" zoomScaleNormal="75" workbookViewId="0" topLeftCell="A1">
      <pane xSplit="1" ySplit="4" topLeftCell="B5" activePane="bottomRight" state="frozen"/>
      <selection pane="bottomRight" activeCell="C40" sqref="C40"/>
    </sheetView>
  </sheetViews>
  <sheetFormatPr defaultColWidth="9.00390625" defaultRowHeight="14.25"/>
  <cols>
    <col min="1" max="1" width="28.50390625" style="188" customWidth="1"/>
    <col min="2" max="2" width="18.375" style="188" customWidth="1"/>
    <col min="3" max="3" width="19.375" style="188" customWidth="1"/>
    <col min="4" max="4" width="18.375" style="188" customWidth="1"/>
    <col min="5" max="16384" width="9.00390625" style="188" customWidth="1"/>
  </cols>
  <sheetData>
    <row r="1" spans="1:4" ht="28.5" customHeight="1">
      <c r="A1" s="2" t="s">
        <v>69</v>
      </c>
      <c r="B1" s="2"/>
      <c r="C1" s="2"/>
      <c r="D1" s="2"/>
    </row>
    <row r="2" spans="1:4" ht="23.25" customHeight="1">
      <c r="A2" s="266" t="s">
        <v>70</v>
      </c>
      <c r="B2" s="1"/>
      <c r="C2" s="1"/>
      <c r="D2" s="284" t="s">
        <v>39</v>
      </c>
    </row>
    <row r="3" spans="1:4" ht="23.25" customHeight="1">
      <c r="A3" s="5" t="s">
        <v>8</v>
      </c>
      <c r="B3" s="6" t="s">
        <v>71</v>
      </c>
      <c r="C3" s="285" t="s">
        <v>10</v>
      </c>
      <c r="D3" s="286" t="s">
        <v>72</v>
      </c>
    </row>
    <row r="4" spans="1:4" s="264" customFormat="1" ht="27.75" customHeight="1">
      <c r="A4" s="5"/>
      <c r="B4" s="6"/>
      <c r="C4" s="285"/>
      <c r="D4" s="287"/>
    </row>
    <row r="5" spans="1:4" s="282" customFormat="1" ht="27.75" customHeight="1">
      <c r="A5" s="288" t="s">
        <v>12</v>
      </c>
      <c r="B5" s="289">
        <v>255934</v>
      </c>
      <c r="C5" s="289">
        <v>310460</v>
      </c>
      <c r="D5" s="290">
        <v>21.304711370900307</v>
      </c>
    </row>
    <row r="6" spans="1:4" s="282" customFormat="1" ht="27.75" customHeight="1">
      <c r="A6" s="291" t="s">
        <v>13</v>
      </c>
      <c r="B6" s="292">
        <v>85070</v>
      </c>
      <c r="C6" s="293">
        <v>128393</v>
      </c>
      <c r="D6" s="294">
        <v>50.926295991536385</v>
      </c>
    </row>
    <row r="7" spans="1:4" s="282" customFormat="1" ht="27.75" customHeight="1">
      <c r="A7" s="291" t="s">
        <v>14</v>
      </c>
      <c r="B7" s="292">
        <v>27601</v>
      </c>
      <c r="C7" s="293">
        <v>2990</v>
      </c>
      <c r="D7" s="294">
        <v>-89.16705916452302</v>
      </c>
    </row>
    <row r="8" spans="1:4" s="282" customFormat="1" ht="27.75" customHeight="1">
      <c r="A8" s="291" t="s">
        <v>15</v>
      </c>
      <c r="B8" s="292">
        <v>20328</v>
      </c>
      <c r="C8" s="293">
        <v>28079</v>
      </c>
      <c r="D8" s="294">
        <v>38.129673356946086</v>
      </c>
    </row>
    <row r="9" spans="1:4" s="282" customFormat="1" ht="27.75" customHeight="1">
      <c r="A9" s="291" t="s">
        <v>16</v>
      </c>
      <c r="B9" s="292">
        <v>7395</v>
      </c>
      <c r="C9" s="293">
        <v>10131</v>
      </c>
      <c r="D9" s="294">
        <v>36.99797160243408</v>
      </c>
    </row>
    <row r="10" spans="1:4" s="282" customFormat="1" ht="27.75" customHeight="1">
      <c r="A10" s="291" t="s">
        <v>17</v>
      </c>
      <c r="B10" s="292">
        <v>1832</v>
      </c>
      <c r="C10" s="293">
        <v>2953</v>
      </c>
      <c r="D10" s="294">
        <v>61.189956331877724</v>
      </c>
    </row>
    <row r="11" spans="1:4" s="282" customFormat="1" ht="27.75" customHeight="1">
      <c r="A11" s="291" t="s">
        <v>18</v>
      </c>
      <c r="B11" s="292">
        <v>58144</v>
      </c>
      <c r="C11" s="293">
        <v>69625</v>
      </c>
      <c r="D11" s="294">
        <v>19.74580352228949</v>
      </c>
    </row>
    <row r="12" spans="1:4" s="282" customFormat="1" ht="27.75" customHeight="1">
      <c r="A12" s="291" t="s">
        <v>19</v>
      </c>
      <c r="B12" s="292">
        <v>9146</v>
      </c>
      <c r="C12" s="293">
        <v>8817</v>
      </c>
      <c r="D12" s="294">
        <v>-3.5972009621692544</v>
      </c>
    </row>
    <row r="13" spans="1:4" s="282" customFormat="1" ht="27.75" customHeight="1">
      <c r="A13" s="291" t="s">
        <v>20</v>
      </c>
      <c r="B13" s="292">
        <v>6191</v>
      </c>
      <c r="C13" s="293">
        <v>7687</v>
      </c>
      <c r="D13" s="294">
        <v>24.164109190760783</v>
      </c>
    </row>
    <row r="14" spans="1:4" s="282" customFormat="1" ht="27.75" customHeight="1">
      <c r="A14" s="291" t="s">
        <v>21</v>
      </c>
      <c r="B14" s="292">
        <v>9335</v>
      </c>
      <c r="C14" s="293">
        <v>11734</v>
      </c>
      <c r="D14" s="294">
        <v>25.698982324584897</v>
      </c>
    </row>
    <row r="15" spans="1:4" s="282" customFormat="1" ht="27.75" customHeight="1">
      <c r="A15" s="291" t="s">
        <v>22</v>
      </c>
      <c r="B15" s="292">
        <v>9979</v>
      </c>
      <c r="C15" s="293">
        <v>12998</v>
      </c>
      <c r="D15" s="294">
        <v>30.253532418077967</v>
      </c>
    </row>
    <row r="16" spans="1:4" s="282" customFormat="1" ht="27.75" customHeight="1">
      <c r="A16" s="291" t="s">
        <v>23</v>
      </c>
      <c r="B16" s="292">
        <v>4507</v>
      </c>
      <c r="C16" s="293">
        <v>5123</v>
      </c>
      <c r="D16" s="294">
        <v>13.667628134013757</v>
      </c>
    </row>
    <row r="17" spans="1:4" s="282" customFormat="1" ht="27.75" customHeight="1">
      <c r="A17" s="291" t="s">
        <v>24</v>
      </c>
      <c r="B17" s="292">
        <v>765</v>
      </c>
      <c r="C17" s="293">
        <v>1682</v>
      </c>
      <c r="D17" s="294">
        <v>119.86928104575163</v>
      </c>
    </row>
    <row r="18" spans="1:4" s="282" customFormat="1" ht="27.75" customHeight="1">
      <c r="A18" s="291" t="s">
        <v>25</v>
      </c>
      <c r="B18" s="292">
        <v>15641</v>
      </c>
      <c r="C18" s="293">
        <v>20248</v>
      </c>
      <c r="D18" s="294">
        <v>29.454638450226966</v>
      </c>
    </row>
    <row r="19" spans="1:4" s="282" customFormat="1" ht="27.75" customHeight="1" hidden="1">
      <c r="A19" s="295"/>
      <c r="B19" s="292"/>
      <c r="C19" s="293"/>
      <c r="D19" s="294" t="e">
        <v>#DIV/0!</v>
      </c>
    </row>
    <row r="20" spans="1:4" s="282" customFormat="1" ht="27.75" customHeight="1">
      <c r="A20" s="296" t="s">
        <v>27</v>
      </c>
      <c r="B20" s="297">
        <v>132974</v>
      </c>
      <c r="C20" s="297">
        <v>106095</v>
      </c>
      <c r="D20" s="290">
        <v>-20.213725991547218</v>
      </c>
    </row>
    <row r="21" spans="1:4" s="282" customFormat="1" ht="27.75" customHeight="1">
      <c r="A21" s="298" t="s">
        <v>28</v>
      </c>
      <c r="B21" s="292">
        <v>48867</v>
      </c>
      <c r="C21" s="293">
        <v>43254</v>
      </c>
      <c r="D21" s="294">
        <v>-11.486279084044448</v>
      </c>
    </row>
    <row r="22" spans="1:4" s="282" customFormat="1" ht="27.75" customHeight="1">
      <c r="A22" s="298" t="s">
        <v>29</v>
      </c>
      <c r="B22" s="292">
        <v>34041</v>
      </c>
      <c r="C22" s="293">
        <v>27784</v>
      </c>
      <c r="D22" s="294">
        <v>-18.380776122910607</v>
      </c>
    </row>
    <row r="23" spans="1:4" s="282" customFormat="1" ht="27.75" customHeight="1">
      <c r="A23" s="298" t="s">
        <v>30</v>
      </c>
      <c r="B23" s="292">
        <v>5893</v>
      </c>
      <c r="C23" s="293">
        <v>7431</v>
      </c>
      <c r="D23" s="294">
        <v>26.098761242151706</v>
      </c>
    </row>
    <row r="24" spans="1:4" s="282" customFormat="1" ht="27.75" customHeight="1">
      <c r="A24" s="298" t="s">
        <v>31</v>
      </c>
      <c r="B24" s="292"/>
      <c r="C24" s="293">
        <v>0</v>
      </c>
      <c r="D24" s="294"/>
    </row>
    <row r="25" spans="1:4" s="282" customFormat="1" ht="27.75" customHeight="1">
      <c r="A25" s="298" t="s">
        <v>32</v>
      </c>
      <c r="B25" s="292">
        <v>27008</v>
      </c>
      <c r="C25" s="293">
        <v>16363</v>
      </c>
      <c r="D25" s="294">
        <v>-39.41424763033176</v>
      </c>
    </row>
    <row r="26" spans="1:4" s="282" customFormat="1" ht="27.75" customHeight="1">
      <c r="A26" s="298" t="s">
        <v>33</v>
      </c>
      <c r="B26" s="292">
        <v>200</v>
      </c>
      <c r="C26" s="293">
        <v>108</v>
      </c>
      <c r="D26" s="294">
        <v>-46</v>
      </c>
    </row>
    <row r="27" spans="1:4" s="282" customFormat="1" ht="27.75" customHeight="1">
      <c r="A27" s="298" t="s">
        <v>34</v>
      </c>
      <c r="B27" s="292">
        <v>13996</v>
      </c>
      <c r="C27" s="293">
        <v>8222</v>
      </c>
      <c r="D27" s="294">
        <v>-41.25464418405259</v>
      </c>
    </row>
    <row r="28" spans="1:4" s="282" customFormat="1" ht="30.75" customHeight="1">
      <c r="A28" s="298" t="s">
        <v>35</v>
      </c>
      <c r="B28" s="292">
        <v>2969</v>
      </c>
      <c r="C28" s="293">
        <v>2933</v>
      </c>
      <c r="D28" s="294">
        <v>-1.212529471202425</v>
      </c>
    </row>
    <row r="29" spans="1:4" s="283" customFormat="1" ht="27.75" customHeight="1">
      <c r="A29" s="296" t="s">
        <v>36</v>
      </c>
      <c r="B29" s="297">
        <v>388908</v>
      </c>
      <c r="C29" s="297">
        <v>416555</v>
      </c>
      <c r="D29" s="290">
        <v>7.108879220792579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59" right="0.59" top="0.71" bottom="0.59" header="1.3" footer="0.51"/>
  <pageSetup firstPageNumber="21" useFirstPageNumber="1" horizontalDpi="600" verticalDpi="600" orientation="portrait" paperSize="9" scale="90"/>
  <headerFooter scaleWithDoc="0" alignWithMargins="0">
    <oddFooter>&amp;C—&amp;P—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G27"/>
  <sheetViews>
    <sheetView zoomScale="75" zoomScaleNormal="75" workbookViewId="0" topLeftCell="A1">
      <pane xSplit="1" ySplit="4" topLeftCell="B5" activePane="bottomRight" state="frozen"/>
      <selection pane="bottomRight" activeCell="C44" sqref="C44"/>
    </sheetView>
  </sheetViews>
  <sheetFormatPr defaultColWidth="9.00390625" defaultRowHeight="14.25"/>
  <cols>
    <col min="1" max="1" width="27.00390625" style="265" customWidth="1"/>
    <col min="2" max="2" width="7.75390625" style="265" customWidth="1"/>
    <col min="3" max="3" width="10.875" style="265" customWidth="1"/>
    <col min="4" max="4" width="11.50390625" style="265" bestFit="1" customWidth="1"/>
    <col min="5" max="5" width="9.875" style="265" customWidth="1"/>
    <col min="6" max="6" width="10.625" style="265" customWidth="1"/>
    <col min="7" max="7" width="9.875" style="265" customWidth="1"/>
    <col min="8" max="16384" width="9.00390625" style="265" customWidth="1"/>
  </cols>
  <sheetData>
    <row r="1" spans="1:7" ht="22.5">
      <c r="A1" s="2" t="s">
        <v>73</v>
      </c>
      <c r="B1" s="2"/>
      <c r="C1" s="2"/>
      <c r="D1" s="2"/>
      <c r="E1" s="2"/>
      <c r="F1" s="2"/>
      <c r="G1" s="2"/>
    </row>
    <row r="2" spans="1:7" ht="20.25" customHeight="1">
      <c r="A2" s="266" t="s">
        <v>74</v>
      </c>
      <c r="B2" s="182"/>
      <c r="C2" s="182"/>
      <c r="D2" s="267"/>
      <c r="E2" s="267"/>
      <c r="F2" s="268" t="s">
        <v>39</v>
      </c>
      <c r="G2" s="268"/>
    </row>
    <row r="3" spans="1:7" s="264" customFormat="1" ht="19.5" customHeight="1">
      <c r="A3" s="269" t="s">
        <v>8</v>
      </c>
      <c r="B3" s="191" t="s">
        <v>40</v>
      </c>
      <c r="C3" s="270" t="s">
        <v>41</v>
      </c>
      <c r="D3" s="271" t="s">
        <v>10</v>
      </c>
      <c r="E3" s="271" t="s">
        <v>42</v>
      </c>
      <c r="F3" s="271"/>
      <c r="G3" s="271"/>
    </row>
    <row r="4" spans="1:7" s="264" customFormat="1" ht="38.25" customHeight="1">
      <c r="A4" s="269"/>
      <c r="B4" s="191"/>
      <c r="C4" s="272"/>
      <c r="D4" s="271"/>
      <c r="E4" s="271" t="s">
        <v>43</v>
      </c>
      <c r="F4" s="271" t="s">
        <v>44</v>
      </c>
      <c r="G4" s="271" t="s">
        <v>45</v>
      </c>
    </row>
    <row r="5" spans="1:7" ht="28.5" customHeight="1">
      <c r="A5" s="273" t="s">
        <v>46</v>
      </c>
      <c r="B5" s="274">
        <v>61321</v>
      </c>
      <c r="C5" s="10">
        <v>78457</v>
      </c>
      <c r="D5" s="10">
        <v>73365</v>
      </c>
      <c r="E5" s="275">
        <v>93.5</v>
      </c>
      <c r="F5" s="10">
        <v>12044</v>
      </c>
      <c r="G5" s="11">
        <v>19.64090605176041</v>
      </c>
    </row>
    <row r="6" spans="1:7" ht="28.5" customHeight="1">
      <c r="A6" s="273" t="s">
        <v>47</v>
      </c>
      <c r="B6" s="274">
        <v>2972</v>
      </c>
      <c r="C6" s="10">
        <v>797</v>
      </c>
      <c r="D6" s="10">
        <v>797</v>
      </c>
      <c r="E6" s="276">
        <v>100</v>
      </c>
      <c r="F6" s="10">
        <v>-2175</v>
      </c>
      <c r="G6" s="11">
        <v>-73.18304172274563</v>
      </c>
    </row>
    <row r="7" spans="1:7" ht="28.5" customHeight="1">
      <c r="A7" s="273" t="s">
        <v>48</v>
      </c>
      <c r="B7" s="274">
        <v>64157</v>
      </c>
      <c r="C7" s="10">
        <v>65557</v>
      </c>
      <c r="D7" s="10">
        <v>65557</v>
      </c>
      <c r="E7" s="276">
        <v>100</v>
      </c>
      <c r="F7" s="10">
        <v>1400</v>
      </c>
      <c r="G7" s="11">
        <v>2.1821469208348274</v>
      </c>
    </row>
    <row r="8" spans="1:7" ht="28.5" customHeight="1">
      <c r="A8" s="273" t="s">
        <v>49</v>
      </c>
      <c r="B8" s="274">
        <v>68761</v>
      </c>
      <c r="C8" s="10">
        <v>74044</v>
      </c>
      <c r="D8" s="10">
        <v>73385</v>
      </c>
      <c r="E8" s="276">
        <v>99.1</v>
      </c>
      <c r="F8" s="10">
        <v>4624</v>
      </c>
      <c r="G8" s="11">
        <v>6.724742223062492</v>
      </c>
    </row>
    <row r="9" spans="1:7" ht="28.5" customHeight="1">
      <c r="A9" s="273" t="s">
        <v>50</v>
      </c>
      <c r="B9" s="274">
        <v>10555</v>
      </c>
      <c r="C9" s="10">
        <v>23649</v>
      </c>
      <c r="D9" s="10">
        <v>23501</v>
      </c>
      <c r="E9" s="276">
        <v>99.4</v>
      </c>
      <c r="F9" s="10">
        <v>12946</v>
      </c>
      <c r="G9" s="11">
        <v>122.65277119848412</v>
      </c>
    </row>
    <row r="10" spans="1:7" ht="28.5" customHeight="1">
      <c r="A10" s="273" t="s">
        <v>51</v>
      </c>
      <c r="B10" s="274">
        <v>29828</v>
      </c>
      <c r="C10" s="10">
        <v>31591</v>
      </c>
      <c r="D10" s="10">
        <v>31417</v>
      </c>
      <c r="E10" s="276">
        <v>99.4</v>
      </c>
      <c r="F10" s="10">
        <v>1589</v>
      </c>
      <c r="G10" s="11">
        <v>5.327209333512136</v>
      </c>
    </row>
    <row r="11" spans="1:7" ht="28.5" customHeight="1">
      <c r="A11" s="273" t="s">
        <v>52</v>
      </c>
      <c r="B11" s="274">
        <v>134768</v>
      </c>
      <c r="C11" s="10">
        <v>162236</v>
      </c>
      <c r="D11" s="10">
        <v>160716</v>
      </c>
      <c r="E11" s="276">
        <v>99.1</v>
      </c>
      <c r="F11" s="10">
        <v>25948</v>
      </c>
      <c r="G11" s="11">
        <v>19.25382880208952</v>
      </c>
    </row>
    <row r="12" spans="1:7" ht="28.5" customHeight="1">
      <c r="A12" s="273" t="s">
        <v>53</v>
      </c>
      <c r="B12" s="274">
        <v>38487</v>
      </c>
      <c r="C12" s="10">
        <v>181281</v>
      </c>
      <c r="D12" s="10">
        <v>180901</v>
      </c>
      <c r="E12" s="276">
        <v>99.8</v>
      </c>
      <c r="F12" s="10">
        <v>142414</v>
      </c>
      <c r="G12" s="11">
        <v>370.031439187258</v>
      </c>
    </row>
    <row r="13" spans="1:7" ht="28.5" customHeight="1">
      <c r="A13" s="273" t="s">
        <v>54</v>
      </c>
      <c r="B13" s="274">
        <v>36417</v>
      </c>
      <c r="C13" s="10">
        <v>33087</v>
      </c>
      <c r="D13" s="10">
        <v>32492</v>
      </c>
      <c r="E13" s="276">
        <v>98.2</v>
      </c>
      <c r="F13" s="10">
        <v>-3925</v>
      </c>
      <c r="G13" s="11">
        <v>-10.777933382760798</v>
      </c>
    </row>
    <row r="14" spans="1:7" ht="28.5" customHeight="1">
      <c r="A14" s="273" t="s">
        <v>55</v>
      </c>
      <c r="B14" s="274">
        <v>74664</v>
      </c>
      <c r="C14" s="10">
        <v>84553</v>
      </c>
      <c r="D14" s="10">
        <v>84493</v>
      </c>
      <c r="E14" s="276">
        <v>99.9</v>
      </c>
      <c r="F14" s="10">
        <v>9829</v>
      </c>
      <c r="G14" s="11">
        <v>13.164309439622842</v>
      </c>
    </row>
    <row r="15" spans="1:7" ht="28.5" customHeight="1">
      <c r="A15" s="273" t="s">
        <v>56</v>
      </c>
      <c r="B15" s="274">
        <v>52816</v>
      </c>
      <c r="C15" s="10">
        <v>50277</v>
      </c>
      <c r="D15" s="10">
        <v>48672</v>
      </c>
      <c r="E15" s="276">
        <v>96.8</v>
      </c>
      <c r="F15" s="10">
        <v>-4144</v>
      </c>
      <c r="G15" s="11">
        <v>-7.846107240230234</v>
      </c>
    </row>
    <row r="16" spans="1:7" ht="28.5" customHeight="1">
      <c r="A16" s="273" t="s">
        <v>57</v>
      </c>
      <c r="B16" s="274">
        <v>38600</v>
      </c>
      <c r="C16" s="10">
        <v>40678</v>
      </c>
      <c r="D16" s="10">
        <v>40678</v>
      </c>
      <c r="E16" s="276">
        <v>100</v>
      </c>
      <c r="F16" s="10">
        <v>2078</v>
      </c>
      <c r="G16" s="11">
        <v>5.3834196891191715</v>
      </c>
    </row>
    <row r="17" spans="1:7" ht="28.5" customHeight="1">
      <c r="A17" s="273" t="s">
        <v>75</v>
      </c>
      <c r="B17" s="274">
        <v>39872</v>
      </c>
      <c r="C17" s="10">
        <v>63570</v>
      </c>
      <c r="D17" s="10">
        <v>61286</v>
      </c>
      <c r="E17" s="276">
        <v>96.4</v>
      </c>
      <c r="F17" s="10">
        <v>21414</v>
      </c>
      <c r="G17" s="11">
        <v>53.70686195826645</v>
      </c>
    </row>
    <row r="18" spans="1:7" ht="28.5" customHeight="1">
      <c r="A18" s="273" t="s">
        <v>59</v>
      </c>
      <c r="B18" s="274">
        <v>14905</v>
      </c>
      <c r="C18" s="10">
        <v>10835</v>
      </c>
      <c r="D18" s="10">
        <v>10515</v>
      </c>
      <c r="E18" s="276">
        <v>97</v>
      </c>
      <c r="F18" s="10">
        <v>-4390</v>
      </c>
      <c r="G18" s="11">
        <v>-29.453203622945324</v>
      </c>
    </row>
    <row r="19" spans="1:7" ht="28.5" customHeight="1">
      <c r="A19" s="273" t="s">
        <v>60</v>
      </c>
      <c r="B19" s="274">
        <v>105</v>
      </c>
      <c r="C19" s="10">
        <v>5592</v>
      </c>
      <c r="D19" s="10">
        <v>5592</v>
      </c>
      <c r="E19" s="276">
        <v>100</v>
      </c>
      <c r="F19" s="10">
        <v>5487</v>
      </c>
      <c r="G19" s="11">
        <v>5225.714285714286</v>
      </c>
    </row>
    <row r="20" spans="1:7" ht="28.5" customHeight="1" hidden="1">
      <c r="A20" s="273" t="s">
        <v>61</v>
      </c>
      <c r="B20" s="274"/>
      <c r="C20" s="10">
        <v>0</v>
      </c>
      <c r="D20" s="10">
        <v>0</v>
      </c>
      <c r="E20" s="276"/>
      <c r="F20" s="10">
        <v>0</v>
      </c>
      <c r="G20" s="11"/>
    </row>
    <row r="21" spans="1:7" ht="28.5" customHeight="1">
      <c r="A21" s="273" t="s">
        <v>62</v>
      </c>
      <c r="B21" s="274">
        <v>4988</v>
      </c>
      <c r="C21" s="10">
        <v>6323</v>
      </c>
      <c r="D21" s="10">
        <v>6323</v>
      </c>
      <c r="E21" s="276">
        <v>100</v>
      </c>
      <c r="F21" s="10">
        <v>1335</v>
      </c>
      <c r="G21" s="11">
        <v>26.764234161988774</v>
      </c>
    </row>
    <row r="22" spans="1:7" ht="28.5" customHeight="1">
      <c r="A22" s="273" t="s">
        <v>63</v>
      </c>
      <c r="B22" s="274">
        <v>87725</v>
      </c>
      <c r="C22" s="10">
        <v>93196</v>
      </c>
      <c r="D22" s="10">
        <v>93196</v>
      </c>
      <c r="E22" s="276">
        <v>100</v>
      </c>
      <c r="F22" s="10">
        <v>5471</v>
      </c>
      <c r="G22" s="11">
        <v>6.236534625249359</v>
      </c>
    </row>
    <row r="23" spans="1:7" ht="28.5" customHeight="1">
      <c r="A23" s="273" t="s">
        <v>64</v>
      </c>
      <c r="B23" s="274">
        <v>2254</v>
      </c>
      <c r="C23" s="10">
        <v>2056</v>
      </c>
      <c r="D23" s="10">
        <v>2056</v>
      </c>
      <c r="E23" s="276">
        <v>100</v>
      </c>
      <c r="F23" s="10">
        <v>-198</v>
      </c>
      <c r="G23" s="11">
        <v>-8.78438331854481</v>
      </c>
    </row>
    <row r="24" spans="1:7" ht="28.5" customHeight="1">
      <c r="A24" s="273" t="s">
        <v>65</v>
      </c>
      <c r="B24" s="274">
        <v>259</v>
      </c>
      <c r="C24" s="10">
        <v>1082</v>
      </c>
      <c r="D24" s="10">
        <v>1082</v>
      </c>
      <c r="E24" s="276">
        <v>100</v>
      </c>
      <c r="F24" s="10">
        <v>823</v>
      </c>
      <c r="G24" s="11">
        <v>317.7606177606178</v>
      </c>
    </row>
    <row r="25" spans="1:7" ht="28.5" customHeight="1">
      <c r="A25" s="273" t="s">
        <v>66</v>
      </c>
      <c r="B25" s="274">
        <v>13403</v>
      </c>
      <c r="C25" s="10">
        <v>19058</v>
      </c>
      <c r="D25" s="10">
        <v>19058</v>
      </c>
      <c r="E25" s="276">
        <v>100</v>
      </c>
      <c r="F25" s="10">
        <v>5655</v>
      </c>
      <c r="G25" s="11">
        <v>42.19204655674103</v>
      </c>
    </row>
    <row r="26" spans="1:7" ht="28.5" customHeight="1">
      <c r="A26" s="273" t="s">
        <v>67</v>
      </c>
      <c r="B26" s="274"/>
      <c r="C26" s="10">
        <v>200</v>
      </c>
      <c r="D26" s="10">
        <v>200</v>
      </c>
      <c r="E26" s="276"/>
      <c r="F26" s="10">
        <v>200</v>
      </c>
      <c r="G26" s="11"/>
    </row>
    <row r="27" spans="1:7" ht="28.5" customHeight="1">
      <c r="A27" s="277" t="s">
        <v>68</v>
      </c>
      <c r="B27" s="278">
        <v>776857</v>
      </c>
      <c r="C27" s="10">
        <v>1028119</v>
      </c>
      <c r="D27" s="22">
        <v>1015282</v>
      </c>
      <c r="E27" s="279">
        <v>98.8</v>
      </c>
      <c r="F27" s="280">
        <v>238425</v>
      </c>
      <c r="G27" s="281">
        <v>30.690976588999003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/>
  <mergeCells count="7">
    <mergeCell ref="A1:G1"/>
    <mergeCell ref="F2:G2"/>
    <mergeCell ref="E3:G3"/>
    <mergeCell ref="A3:A4"/>
    <mergeCell ref="B3:B4"/>
    <mergeCell ref="C3:C4"/>
    <mergeCell ref="D3:D4"/>
  </mergeCells>
  <printOptions horizontalCentered="1"/>
  <pageMargins left="0.59" right="0.59" top="0.71" bottom="0.59" header="1.3" footer="0.51"/>
  <pageSetup firstPageNumber="22" useFirstPageNumber="1" horizontalDpi="600" verticalDpi="600" orientation="portrait" paperSize="9" scale="90"/>
  <headerFooter scaleWithDoc="0" alignWithMargins="0">
    <oddFooter>&amp;C—&amp;P—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N37"/>
  <sheetViews>
    <sheetView zoomScale="75" zoomScaleNormal="75" workbookViewId="0" topLeftCell="A1">
      <selection activeCell="M16" sqref="M16"/>
    </sheetView>
  </sheetViews>
  <sheetFormatPr defaultColWidth="7.875" defaultRowHeight="14.25"/>
  <cols>
    <col min="1" max="1" width="19.25390625" style="48" customWidth="1"/>
    <col min="2" max="3" width="8.00390625" style="48" customWidth="1"/>
    <col min="4" max="4" width="8.375" style="48" customWidth="1"/>
    <col min="5" max="5" width="6.75390625" style="48" customWidth="1"/>
    <col min="6" max="6" width="9.50390625" style="48" customWidth="1"/>
    <col min="7" max="7" width="9.25390625" style="48" customWidth="1"/>
    <col min="8" max="8" width="25.25390625" style="48" customWidth="1"/>
    <col min="9" max="9" width="7.375" style="48" customWidth="1"/>
    <col min="10" max="10" width="8.00390625" style="48" customWidth="1"/>
    <col min="11" max="11" width="8.375" style="48" customWidth="1"/>
    <col min="12" max="12" width="7.50390625" style="48" customWidth="1"/>
    <col min="13" max="13" width="9.00390625" style="48" customWidth="1"/>
    <col min="14" max="14" width="9.25390625" style="48" customWidth="1"/>
    <col min="15" max="16384" width="7.875" style="48" customWidth="1"/>
  </cols>
  <sheetData>
    <row r="1" spans="1:14" ht="22.5">
      <c r="A1" s="79" t="s">
        <v>76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45" customFormat="1" ht="16.5" customHeight="1">
      <c r="A2" s="80" t="s">
        <v>77</v>
      </c>
      <c r="B2" s="222"/>
      <c r="C2" s="222"/>
      <c r="D2" s="222"/>
      <c r="E2" s="222"/>
      <c r="F2" s="80"/>
      <c r="G2" s="80"/>
      <c r="H2" s="80"/>
      <c r="I2" s="80"/>
      <c r="J2" s="80"/>
      <c r="K2" s="80"/>
      <c r="L2" s="80"/>
      <c r="M2" s="250" t="s">
        <v>39</v>
      </c>
      <c r="N2" s="250"/>
    </row>
    <row r="3" spans="1:14" s="221" customFormat="1" ht="19.5" customHeight="1">
      <c r="A3" s="84" t="s">
        <v>8</v>
      </c>
      <c r="B3" s="84" t="s">
        <v>40</v>
      </c>
      <c r="C3" s="200" t="s">
        <v>78</v>
      </c>
      <c r="D3" s="84" t="s">
        <v>10</v>
      </c>
      <c r="E3" s="201" t="s">
        <v>42</v>
      </c>
      <c r="F3" s="202"/>
      <c r="G3" s="203"/>
      <c r="H3" s="223" t="s">
        <v>79</v>
      </c>
      <c r="I3" s="244" t="s">
        <v>80</v>
      </c>
      <c r="J3" s="251" t="s">
        <v>78</v>
      </c>
      <c r="K3" s="244" t="s">
        <v>42</v>
      </c>
      <c r="L3" s="201" t="s">
        <v>42</v>
      </c>
      <c r="M3" s="202"/>
      <c r="N3" s="203"/>
    </row>
    <row r="4" spans="1:14" s="221" customFormat="1" ht="33.75" customHeight="1">
      <c r="A4" s="84"/>
      <c r="B4" s="84"/>
      <c r="C4" s="204"/>
      <c r="D4" s="84"/>
      <c r="E4" s="84" t="s">
        <v>81</v>
      </c>
      <c r="F4" s="84" t="s">
        <v>44</v>
      </c>
      <c r="G4" s="84" t="s">
        <v>45</v>
      </c>
      <c r="H4" s="223"/>
      <c r="I4" s="244"/>
      <c r="J4" s="252"/>
      <c r="K4" s="244"/>
      <c r="L4" s="84" t="s">
        <v>81</v>
      </c>
      <c r="M4" s="84" t="s">
        <v>44</v>
      </c>
      <c r="N4" s="84" t="s">
        <v>45</v>
      </c>
    </row>
    <row r="5" spans="1:14" s="46" customFormat="1" ht="25.5" customHeight="1">
      <c r="A5" s="224" t="s">
        <v>82</v>
      </c>
      <c r="B5" s="223">
        <v>390</v>
      </c>
      <c r="C5" s="223"/>
      <c r="D5" s="225"/>
      <c r="E5" s="225"/>
      <c r="F5" s="226"/>
      <c r="G5" s="227"/>
      <c r="H5" s="228" t="s">
        <v>51</v>
      </c>
      <c r="I5" s="253">
        <v>540</v>
      </c>
      <c r="J5" s="253">
        <v>0</v>
      </c>
      <c r="K5" s="253">
        <v>480</v>
      </c>
      <c r="L5" s="253"/>
      <c r="M5" s="253">
        <v>-60</v>
      </c>
      <c r="N5" s="254">
        <v>-11.11111111111111</v>
      </c>
    </row>
    <row r="6" spans="1:14" s="46" customFormat="1" ht="51" customHeight="1">
      <c r="A6" s="224" t="s">
        <v>83</v>
      </c>
      <c r="B6" s="223">
        <v>3599</v>
      </c>
      <c r="C6" s="223">
        <v>3700</v>
      </c>
      <c r="D6" s="225">
        <v>767</v>
      </c>
      <c r="E6" s="225">
        <v>20.7</v>
      </c>
      <c r="F6" s="226">
        <v>-2832</v>
      </c>
      <c r="G6" s="227">
        <v>-78.68852459016394</v>
      </c>
      <c r="H6" s="229" t="s">
        <v>84</v>
      </c>
      <c r="I6" s="255">
        <v>540</v>
      </c>
      <c r="J6" s="255"/>
      <c r="K6" s="256">
        <v>480</v>
      </c>
      <c r="L6" s="257"/>
      <c r="M6" s="258">
        <v>-60</v>
      </c>
      <c r="N6" s="259">
        <v>-11.11111111111111</v>
      </c>
    </row>
    <row r="7" spans="1:14" s="46" customFormat="1" ht="27" customHeight="1">
      <c r="A7" s="224" t="s">
        <v>85</v>
      </c>
      <c r="B7" s="223">
        <v>5082</v>
      </c>
      <c r="C7" s="223">
        <v>3100</v>
      </c>
      <c r="D7" s="226">
        <v>264</v>
      </c>
      <c r="E7" s="225">
        <v>8.5</v>
      </c>
      <c r="F7" s="226">
        <v>-4818</v>
      </c>
      <c r="G7" s="227">
        <v>-94.8051948051948</v>
      </c>
      <c r="H7" s="228" t="s">
        <v>52</v>
      </c>
      <c r="I7" s="253">
        <v>2676</v>
      </c>
      <c r="J7" s="253">
        <v>0</v>
      </c>
      <c r="K7" s="253">
        <v>2693</v>
      </c>
      <c r="L7" s="253"/>
      <c r="M7" s="253">
        <v>17</v>
      </c>
      <c r="N7" s="254">
        <v>0.6352765321375187</v>
      </c>
    </row>
    <row r="8" spans="1:14" s="46" customFormat="1" ht="35.25" customHeight="1">
      <c r="A8" s="230" t="s">
        <v>86</v>
      </c>
      <c r="B8" s="223">
        <v>56014</v>
      </c>
      <c r="C8" s="223">
        <v>53000</v>
      </c>
      <c r="D8" s="226">
        <v>5678</v>
      </c>
      <c r="E8" s="225">
        <v>10.7</v>
      </c>
      <c r="F8" s="226">
        <v>-50336</v>
      </c>
      <c r="G8" s="227">
        <v>-89.86324847359589</v>
      </c>
      <c r="H8" s="231" t="s">
        <v>87</v>
      </c>
      <c r="I8" s="260">
        <v>2324</v>
      </c>
      <c r="J8" s="223"/>
      <c r="K8" s="258">
        <v>2671</v>
      </c>
      <c r="L8" s="257"/>
      <c r="M8" s="258">
        <v>347</v>
      </c>
      <c r="N8" s="259">
        <v>14.931153184165233</v>
      </c>
    </row>
    <row r="9" spans="1:14" s="46" customFormat="1" ht="48.75" customHeight="1">
      <c r="A9" s="224" t="s">
        <v>88</v>
      </c>
      <c r="B9" s="223">
        <v>1048</v>
      </c>
      <c r="C9" s="223">
        <v>400</v>
      </c>
      <c r="D9" s="226">
        <v>711</v>
      </c>
      <c r="E9" s="225">
        <v>177.8</v>
      </c>
      <c r="F9" s="226">
        <v>-337</v>
      </c>
      <c r="G9" s="227">
        <v>-32.156488549618324</v>
      </c>
      <c r="H9" s="229" t="s">
        <v>89</v>
      </c>
      <c r="I9" s="260">
        <v>352</v>
      </c>
      <c r="J9" s="255"/>
      <c r="K9" s="258">
        <v>22</v>
      </c>
      <c r="L9" s="257"/>
      <c r="M9" s="258">
        <v>-330</v>
      </c>
      <c r="N9" s="259">
        <v>-93.75</v>
      </c>
    </row>
    <row r="10" spans="1:14" s="46" customFormat="1" ht="27.75" customHeight="1">
      <c r="A10" s="224" t="s">
        <v>90</v>
      </c>
      <c r="B10" s="232">
        <v>315211</v>
      </c>
      <c r="C10" s="223">
        <v>201398</v>
      </c>
      <c r="D10" s="226">
        <v>271113</v>
      </c>
      <c r="E10" s="225">
        <v>134.6</v>
      </c>
      <c r="F10" s="226">
        <v>-44098</v>
      </c>
      <c r="G10" s="227">
        <v>-13.989994004016356</v>
      </c>
      <c r="H10" s="228" t="s">
        <v>55</v>
      </c>
      <c r="I10" s="253">
        <v>398997</v>
      </c>
      <c r="J10" s="253">
        <v>268416</v>
      </c>
      <c r="K10" s="253">
        <v>283121</v>
      </c>
      <c r="L10" s="253">
        <v>105.5</v>
      </c>
      <c r="M10" s="253">
        <v>-115876</v>
      </c>
      <c r="N10" s="254">
        <v>-29.041822369591753</v>
      </c>
    </row>
    <row r="11" spans="1:14" s="46" customFormat="1" ht="45" customHeight="1">
      <c r="A11" s="224" t="s">
        <v>91</v>
      </c>
      <c r="B11" s="223">
        <v>18608</v>
      </c>
      <c r="C11" s="223">
        <v>8400</v>
      </c>
      <c r="D11" s="225">
        <v>31379</v>
      </c>
      <c r="E11" s="225">
        <v>373.6</v>
      </c>
      <c r="F11" s="226">
        <v>12771</v>
      </c>
      <c r="G11" s="227">
        <v>68.63177128116938</v>
      </c>
      <c r="H11" s="229" t="s">
        <v>92</v>
      </c>
      <c r="I11" s="255">
        <v>333606</v>
      </c>
      <c r="J11" s="234">
        <v>201398</v>
      </c>
      <c r="K11" s="258">
        <v>258391</v>
      </c>
      <c r="L11" s="257">
        <v>128.3</v>
      </c>
      <c r="M11" s="258">
        <v>-75215</v>
      </c>
      <c r="N11" s="259">
        <v>-22.546057325108062</v>
      </c>
    </row>
    <row r="12" spans="1:14" s="46" customFormat="1" ht="36.75" customHeight="1">
      <c r="A12" s="233" t="s">
        <v>93</v>
      </c>
      <c r="B12" s="234">
        <v>669</v>
      </c>
      <c r="C12" s="223">
        <v>4518</v>
      </c>
      <c r="D12" s="225">
        <v>6115</v>
      </c>
      <c r="E12" s="225">
        <v>135.3</v>
      </c>
      <c r="F12" s="226">
        <v>5446</v>
      </c>
      <c r="G12" s="227">
        <v>814.050822122571</v>
      </c>
      <c r="H12" s="229" t="s">
        <v>94</v>
      </c>
      <c r="I12" s="255">
        <v>48676</v>
      </c>
      <c r="J12" s="234">
        <v>53000</v>
      </c>
      <c r="K12" s="258">
        <v>9316</v>
      </c>
      <c r="L12" s="257">
        <v>17.6</v>
      </c>
      <c r="M12" s="258">
        <v>-39360</v>
      </c>
      <c r="N12" s="259">
        <v>-80.8612047004684</v>
      </c>
    </row>
    <row r="13" spans="1:14" s="46" customFormat="1" ht="36" customHeight="1">
      <c r="A13" s="224" t="s">
        <v>95</v>
      </c>
      <c r="B13" s="223">
        <v>6004</v>
      </c>
      <c r="C13" s="223">
        <v>6000</v>
      </c>
      <c r="D13" s="226">
        <v>6689</v>
      </c>
      <c r="E13" s="225">
        <v>111.5</v>
      </c>
      <c r="F13" s="226">
        <v>685</v>
      </c>
      <c r="G13" s="227">
        <v>11.409060626249168</v>
      </c>
      <c r="H13" s="229" t="s">
        <v>96</v>
      </c>
      <c r="I13" s="255">
        <v>436</v>
      </c>
      <c r="J13" s="234">
        <v>100</v>
      </c>
      <c r="K13" s="258">
        <v>91</v>
      </c>
      <c r="L13" s="257">
        <v>91</v>
      </c>
      <c r="M13" s="258">
        <v>-345</v>
      </c>
      <c r="N13" s="259">
        <v>-79.12844036697247</v>
      </c>
    </row>
    <row r="14" spans="1:14" s="46" customFormat="1" ht="53.25" customHeight="1">
      <c r="A14" s="224" t="s">
        <v>97</v>
      </c>
      <c r="B14" s="223">
        <v>1499</v>
      </c>
      <c r="C14" s="223">
        <v>1500</v>
      </c>
      <c r="D14" s="226">
        <v>1407</v>
      </c>
      <c r="E14" s="225">
        <v>93.8</v>
      </c>
      <c r="F14" s="226">
        <v>-92</v>
      </c>
      <c r="G14" s="227">
        <v>-6.137424949966644</v>
      </c>
      <c r="H14" s="229" t="s">
        <v>98</v>
      </c>
      <c r="I14" s="255">
        <v>11192</v>
      </c>
      <c r="J14" s="258"/>
      <c r="K14" s="258"/>
      <c r="L14" s="257"/>
      <c r="M14" s="258">
        <v>-11192</v>
      </c>
      <c r="N14" s="259">
        <v>-100</v>
      </c>
    </row>
    <row r="15" spans="1:14" s="46" customFormat="1" ht="35.25" customHeight="1">
      <c r="A15" s="224" t="s">
        <v>99</v>
      </c>
      <c r="B15" s="223">
        <v>4442</v>
      </c>
      <c r="C15" s="223">
        <v>4000</v>
      </c>
      <c r="D15" s="226">
        <v>2639</v>
      </c>
      <c r="E15" s="225">
        <v>66</v>
      </c>
      <c r="F15" s="226">
        <v>-1803</v>
      </c>
      <c r="G15" s="227">
        <v>-40.58982440342188</v>
      </c>
      <c r="H15" s="229" t="s">
        <v>100</v>
      </c>
      <c r="I15" s="255">
        <v>1342</v>
      </c>
      <c r="J15" s="234">
        <v>1000</v>
      </c>
      <c r="K15" s="258">
        <v>185</v>
      </c>
      <c r="L15" s="257">
        <v>18.5</v>
      </c>
      <c r="M15" s="258">
        <v>-1157</v>
      </c>
      <c r="N15" s="259">
        <v>-86.21460506706408</v>
      </c>
    </row>
    <row r="16" spans="1:14" ht="48.75" customHeight="1">
      <c r="A16" s="224"/>
      <c r="B16" s="223"/>
      <c r="C16" s="223"/>
      <c r="D16" s="226"/>
      <c r="E16" s="225"/>
      <c r="F16" s="226"/>
      <c r="G16" s="227"/>
      <c r="H16" s="229" t="s">
        <v>101</v>
      </c>
      <c r="I16" s="255">
        <v>3730</v>
      </c>
      <c r="J16" s="234">
        <v>8400</v>
      </c>
      <c r="K16" s="258">
        <v>10730</v>
      </c>
      <c r="L16" s="257">
        <v>127.7</v>
      </c>
      <c r="M16" s="258">
        <v>7000</v>
      </c>
      <c r="N16" s="259">
        <v>187.6675603217158</v>
      </c>
    </row>
    <row r="17" spans="1:14" s="199" customFormat="1" ht="33.75" customHeight="1">
      <c r="A17" s="235"/>
      <c r="B17" s="226"/>
      <c r="C17" s="226"/>
      <c r="D17" s="226"/>
      <c r="E17" s="225"/>
      <c r="F17" s="226"/>
      <c r="G17" s="227"/>
      <c r="H17" s="229" t="s">
        <v>102</v>
      </c>
      <c r="I17" s="255">
        <v>15</v>
      </c>
      <c r="J17" s="234">
        <v>4518</v>
      </c>
      <c r="K17" s="258">
        <v>4408</v>
      </c>
      <c r="L17" s="257">
        <v>97.6</v>
      </c>
      <c r="M17" s="258">
        <v>4393</v>
      </c>
      <c r="N17" s="259">
        <v>29286.666666666668</v>
      </c>
    </row>
    <row r="18" spans="1:14" s="199" customFormat="1" ht="18.75" customHeight="1">
      <c r="A18" s="236"/>
      <c r="B18" s="237"/>
      <c r="C18" s="237"/>
      <c r="D18" s="237"/>
      <c r="E18" s="225"/>
      <c r="F18" s="226"/>
      <c r="G18" s="227"/>
      <c r="H18" s="228" t="s">
        <v>56</v>
      </c>
      <c r="I18" s="253">
        <v>8566</v>
      </c>
      <c r="J18" s="253">
        <v>0</v>
      </c>
      <c r="K18" s="253">
        <v>0</v>
      </c>
      <c r="L18" s="253"/>
      <c r="M18" s="253">
        <v>-8566</v>
      </c>
      <c r="N18" s="254">
        <v>-100</v>
      </c>
    </row>
    <row r="19" spans="1:14" ht="46.5" customHeight="1">
      <c r="A19" s="236"/>
      <c r="B19" s="237"/>
      <c r="C19" s="237"/>
      <c r="D19" s="237"/>
      <c r="E19" s="225"/>
      <c r="F19" s="226"/>
      <c r="G19" s="227"/>
      <c r="H19" s="229" t="s">
        <v>103</v>
      </c>
      <c r="I19" s="255">
        <v>8566</v>
      </c>
      <c r="J19" s="255"/>
      <c r="K19" s="258"/>
      <c r="L19" s="257"/>
      <c r="M19" s="258">
        <v>-8566</v>
      </c>
      <c r="N19" s="259">
        <v>-100</v>
      </c>
    </row>
    <row r="20" spans="1:14" ht="25.5" customHeight="1">
      <c r="A20" s="224"/>
      <c r="B20" s="223"/>
      <c r="C20" s="223"/>
      <c r="D20" s="226"/>
      <c r="E20" s="225"/>
      <c r="F20" s="226"/>
      <c r="G20" s="227"/>
      <c r="H20" s="228" t="s">
        <v>75</v>
      </c>
      <c r="I20" s="253">
        <v>1649</v>
      </c>
      <c r="J20" s="253">
        <v>1500</v>
      </c>
      <c r="K20" s="253">
        <v>1307</v>
      </c>
      <c r="L20" s="253">
        <v>87.1</v>
      </c>
      <c r="M20" s="253">
        <v>-342</v>
      </c>
      <c r="N20" s="254">
        <v>-20.739842328684052</v>
      </c>
    </row>
    <row r="21" spans="1:14" ht="37.5" customHeight="1">
      <c r="A21" s="224"/>
      <c r="B21" s="226"/>
      <c r="C21" s="226"/>
      <c r="D21" s="226"/>
      <c r="E21" s="225"/>
      <c r="F21" s="226"/>
      <c r="G21" s="227"/>
      <c r="H21" s="229" t="s">
        <v>104</v>
      </c>
      <c r="I21" s="255">
        <v>205</v>
      </c>
      <c r="J21" s="234"/>
      <c r="K21" s="258"/>
      <c r="L21" s="257"/>
      <c r="M21" s="258">
        <v>-205</v>
      </c>
      <c r="N21" s="259">
        <v>-100</v>
      </c>
    </row>
    <row r="22" spans="1:14" ht="42.75" customHeight="1">
      <c r="A22" s="224"/>
      <c r="B22" s="226"/>
      <c r="C22" s="226"/>
      <c r="D22" s="226"/>
      <c r="E22" s="225"/>
      <c r="F22" s="226"/>
      <c r="G22" s="227"/>
      <c r="H22" s="229" t="s">
        <v>105</v>
      </c>
      <c r="I22" s="255">
        <v>1444</v>
      </c>
      <c r="J22" s="234">
        <v>1500</v>
      </c>
      <c r="K22" s="258">
        <v>1307</v>
      </c>
      <c r="L22" s="257">
        <v>87.1</v>
      </c>
      <c r="M22" s="258">
        <v>-137</v>
      </c>
      <c r="N22" s="259">
        <v>-9.48753462603878</v>
      </c>
    </row>
    <row r="23" spans="1:14" ht="24.75" customHeight="1">
      <c r="A23" s="224"/>
      <c r="B23" s="226"/>
      <c r="C23" s="226"/>
      <c r="D23" s="226"/>
      <c r="E23" s="225"/>
      <c r="F23" s="226"/>
      <c r="G23" s="227"/>
      <c r="H23" s="238" t="s">
        <v>59</v>
      </c>
      <c r="I23" s="83">
        <v>65</v>
      </c>
      <c r="J23" s="83">
        <v>0</v>
      </c>
      <c r="K23" s="83">
        <v>305</v>
      </c>
      <c r="L23" s="83"/>
      <c r="M23" s="83">
        <v>240</v>
      </c>
      <c r="N23" s="261">
        <v>369.2307692307692</v>
      </c>
    </row>
    <row r="24" spans="1:14" ht="25.5" customHeight="1">
      <c r="A24" s="224"/>
      <c r="B24" s="226"/>
      <c r="C24" s="226"/>
      <c r="D24" s="226"/>
      <c r="E24" s="225"/>
      <c r="F24" s="226"/>
      <c r="G24" s="227"/>
      <c r="H24" s="229" t="s">
        <v>106</v>
      </c>
      <c r="I24" s="255">
        <v>65</v>
      </c>
      <c r="J24" s="255"/>
      <c r="K24" s="258">
        <v>305</v>
      </c>
      <c r="L24" s="257"/>
      <c r="M24" s="258">
        <v>240</v>
      </c>
      <c r="N24" s="259">
        <v>369.2307692307692</v>
      </c>
    </row>
    <row r="25" spans="1:14" ht="27.75" customHeight="1">
      <c r="A25" s="224"/>
      <c r="B25" s="226"/>
      <c r="C25" s="226"/>
      <c r="D25" s="226"/>
      <c r="E25" s="225"/>
      <c r="F25" s="226"/>
      <c r="G25" s="227"/>
      <c r="H25" s="228" t="s">
        <v>65</v>
      </c>
      <c r="I25" s="244">
        <v>20151</v>
      </c>
      <c r="J25" s="244">
        <v>7500</v>
      </c>
      <c r="K25" s="244">
        <v>17063</v>
      </c>
      <c r="L25" s="244">
        <v>227.5</v>
      </c>
      <c r="M25" s="244">
        <v>-3088</v>
      </c>
      <c r="N25" s="262">
        <v>-15.324301523497594</v>
      </c>
    </row>
    <row r="26" spans="1:14" ht="38.25" customHeight="1">
      <c r="A26" s="224"/>
      <c r="B26" s="226"/>
      <c r="C26" s="226"/>
      <c r="D26" s="226"/>
      <c r="E26" s="225"/>
      <c r="F26" s="226"/>
      <c r="G26" s="227"/>
      <c r="H26" s="229" t="s">
        <v>107</v>
      </c>
      <c r="I26" s="223">
        <v>2674</v>
      </c>
      <c r="J26" s="223"/>
      <c r="K26" s="223"/>
      <c r="L26" s="244"/>
      <c r="M26" s="223">
        <v>-2674</v>
      </c>
      <c r="N26" s="263">
        <v>-100</v>
      </c>
    </row>
    <row r="27" spans="1:14" ht="36" customHeight="1">
      <c r="A27" s="224"/>
      <c r="B27" s="226"/>
      <c r="C27" s="226"/>
      <c r="D27" s="226"/>
      <c r="E27" s="225"/>
      <c r="F27" s="226"/>
      <c r="G27" s="227"/>
      <c r="H27" s="229" t="s">
        <v>108</v>
      </c>
      <c r="I27" s="223">
        <v>149</v>
      </c>
      <c r="J27" s="223">
        <v>1500</v>
      </c>
      <c r="K27" s="223">
        <v>816</v>
      </c>
      <c r="L27" s="257">
        <v>54.4</v>
      </c>
      <c r="M27" s="223">
        <v>667</v>
      </c>
      <c r="N27" s="259">
        <v>447.6510067114094</v>
      </c>
    </row>
    <row r="28" spans="1:14" ht="36" customHeight="1">
      <c r="A28" s="224"/>
      <c r="B28" s="226"/>
      <c r="C28" s="226"/>
      <c r="D28" s="226"/>
      <c r="E28" s="225"/>
      <c r="F28" s="226"/>
      <c r="G28" s="227"/>
      <c r="H28" s="229" t="s">
        <v>109</v>
      </c>
      <c r="I28" s="223">
        <v>17328</v>
      </c>
      <c r="J28" s="223">
        <v>6000</v>
      </c>
      <c r="K28" s="258">
        <v>16247</v>
      </c>
      <c r="L28" s="257">
        <v>270.8</v>
      </c>
      <c r="M28" s="258">
        <v>-1081</v>
      </c>
      <c r="N28" s="259">
        <v>-6.2384579870729455</v>
      </c>
    </row>
    <row r="29" spans="1:14" ht="23.25" customHeight="1">
      <c r="A29" s="224"/>
      <c r="B29" s="226"/>
      <c r="C29" s="226"/>
      <c r="D29" s="226"/>
      <c r="E29" s="225"/>
      <c r="F29" s="226"/>
      <c r="G29" s="229"/>
      <c r="H29" s="228" t="s">
        <v>66</v>
      </c>
      <c r="I29" s="83">
        <v>0</v>
      </c>
      <c r="J29" s="223"/>
      <c r="K29" s="83">
        <v>6974</v>
      </c>
      <c r="L29" s="257"/>
      <c r="M29" s="258"/>
      <c r="N29" s="259"/>
    </row>
    <row r="30" spans="1:14" ht="34.5" customHeight="1">
      <c r="A30" s="224"/>
      <c r="B30" s="226"/>
      <c r="C30" s="226"/>
      <c r="D30" s="226"/>
      <c r="E30" s="225"/>
      <c r="F30" s="226"/>
      <c r="G30" s="227"/>
      <c r="H30" s="229" t="s">
        <v>110</v>
      </c>
      <c r="I30" s="223"/>
      <c r="J30" s="223"/>
      <c r="K30" s="258">
        <v>6974</v>
      </c>
      <c r="L30" s="257"/>
      <c r="M30" s="258"/>
      <c r="N30" s="259"/>
    </row>
    <row r="31" spans="1:14" ht="26.25" customHeight="1">
      <c r="A31" s="239" t="s">
        <v>36</v>
      </c>
      <c r="B31" s="240">
        <v>412566</v>
      </c>
      <c r="C31" s="240">
        <v>286016</v>
      </c>
      <c r="D31" s="240">
        <v>326762</v>
      </c>
      <c r="E31" s="241">
        <v>114.2</v>
      </c>
      <c r="F31" s="242">
        <v>-85804</v>
      </c>
      <c r="G31" s="243">
        <v>-20.797642074237817</v>
      </c>
      <c r="H31" s="244" t="s">
        <v>68</v>
      </c>
      <c r="I31" s="244">
        <v>432644</v>
      </c>
      <c r="J31" s="244">
        <v>277416</v>
      </c>
      <c r="K31" s="244">
        <v>311943</v>
      </c>
      <c r="L31" s="244">
        <v>112.4</v>
      </c>
      <c r="M31" s="244">
        <v>-120701</v>
      </c>
      <c r="N31" s="262">
        <v>-27.898456929947024</v>
      </c>
    </row>
    <row r="32" spans="1:7" ht="12.75">
      <c r="A32" s="245"/>
      <c r="B32" s="246"/>
      <c r="C32" s="246"/>
      <c r="D32" s="246"/>
      <c r="E32" s="246"/>
      <c r="F32" s="246"/>
      <c r="G32" s="246"/>
    </row>
    <row r="33" spans="1:7" ht="12.75">
      <c r="A33" s="247"/>
      <c r="B33" s="247"/>
      <c r="C33" s="247"/>
      <c r="D33" s="247"/>
      <c r="E33" s="247"/>
      <c r="F33" s="247"/>
      <c r="G33" s="247"/>
    </row>
    <row r="34" spans="1:7" ht="12.75">
      <c r="A34" s="247"/>
      <c r="B34" s="248"/>
      <c r="C34" s="248"/>
      <c r="D34" s="248"/>
      <c r="E34" s="248"/>
      <c r="F34" s="248"/>
      <c r="G34" s="248"/>
    </row>
    <row r="35" spans="1:7" ht="12.75">
      <c r="A35" s="247"/>
      <c r="B35" s="248"/>
      <c r="C35" s="248"/>
      <c r="D35" s="248"/>
      <c r="E35" s="248"/>
      <c r="F35" s="248"/>
      <c r="G35" s="248"/>
    </row>
    <row r="36" spans="1:7" ht="12.75">
      <c r="A36" s="249"/>
      <c r="B36" s="249"/>
      <c r="C36" s="249"/>
      <c r="D36" s="249"/>
      <c r="E36" s="249"/>
      <c r="F36" s="249"/>
      <c r="G36" s="249"/>
    </row>
    <row r="37" spans="1:7" ht="12.75">
      <c r="A37" s="249"/>
      <c r="B37" s="249"/>
      <c r="C37" s="249"/>
      <c r="D37" s="249"/>
      <c r="E37" s="249"/>
      <c r="F37" s="249"/>
      <c r="G37" s="249"/>
    </row>
  </sheetData>
  <sheetProtection/>
  <mergeCells count="12">
    <mergeCell ref="A1:N1"/>
    <mergeCell ref="M2:N2"/>
    <mergeCell ref="E3:G3"/>
    <mergeCell ref="L3:N3"/>
    <mergeCell ref="A3:A4"/>
    <mergeCell ref="B3:B4"/>
    <mergeCell ref="C3:C4"/>
    <mergeCell ref="D3:D4"/>
    <mergeCell ref="H3:H4"/>
    <mergeCell ref="I3:I4"/>
    <mergeCell ref="J3:J4"/>
    <mergeCell ref="K3:K4"/>
  </mergeCells>
  <printOptions horizontalCentered="1"/>
  <pageMargins left="0.47" right="0.47" top="0.59" bottom="0.51" header="1.3" footer="0.51"/>
  <pageSetup firstPageNumber="23" useFirstPageNumber="1" horizontalDpi="600" verticalDpi="600" orientation="landscape" paperSize="9" scale="85"/>
  <headerFooter scaleWithDoc="0" alignWithMargins="0">
    <oddFooter>&amp;C—&amp;P—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N27"/>
  <sheetViews>
    <sheetView zoomScale="75" zoomScaleNormal="75" workbookViewId="0" topLeftCell="A1">
      <pane xSplit="1" ySplit="4" topLeftCell="B5" activePane="bottomRight" state="frozen"/>
      <selection pane="bottomRight" activeCell="S14" sqref="S14"/>
    </sheetView>
  </sheetViews>
  <sheetFormatPr defaultColWidth="7.875" defaultRowHeight="14.25"/>
  <cols>
    <col min="1" max="1" width="25.00390625" style="48" customWidth="1"/>
    <col min="2" max="2" width="7.875" style="48" customWidth="1"/>
    <col min="3" max="3" width="8.50390625" style="48" customWidth="1"/>
    <col min="4" max="4" width="7.875" style="48" customWidth="1"/>
    <col min="5" max="5" width="8.25390625" style="48" customWidth="1"/>
    <col min="6" max="6" width="9.75390625" style="48" customWidth="1"/>
    <col min="7" max="7" width="8.75390625" style="48" customWidth="1"/>
    <col min="8" max="8" width="39.25390625" style="48" customWidth="1"/>
    <col min="9" max="9" width="7.75390625" style="48" customWidth="1"/>
    <col min="10" max="10" width="8.125" style="48" customWidth="1"/>
    <col min="11" max="11" width="7.75390625" style="48" customWidth="1"/>
    <col min="12" max="12" width="7.125" style="48" customWidth="1"/>
    <col min="13" max="13" width="10.375" style="48" bestFit="1" customWidth="1"/>
    <col min="14" max="14" width="9.375" style="48" customWidth="1"/>
    <col min="15" max="16384" width="7.875" style="48" customWidth="1"/>
  </cols>
  <sheetData>
    <row r="1" spans="1:14" ht="22.5">
      <c r="A1" s="79" t="s">
        <v>111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45" customFormat="1" ht="18.75" customHeight="1">
      <c r="A2" s="80" t="s">
        <v>112</v>
      </c>
      <c r="B2" s="199"/>
      <c r="C2" s="199"/>
      <c r="D2" s="199"/>
      <c r="E2" s="199"/>
      <c r="F2" s="199"/>
      <c r="N2" s="218" t="s">
        <v>39</v>
      </c>
    </row>
    <row r="3" spans="1:14" s="198" customFormat="1" ht="16.5" customHeight="1">
      <c r="A3" s="84" t="s">
        <v>8</v>
      </c>
      <c r="B3" s="84" t="s">
        <v>40</v>
      </c>
      <c r="C3" s="200" t="s">
        <v>78</v>
      </c>
      <c r="D3" s="84" t="s">
        <v>10</v>
      </c>
      <c r="E3" s="201" t="s">
        <v>42</v>
      </c>
      <c r="F3" s="202"/>
      <c r="G3" s="203"/>
      <c r="H3" s="83" t="s">
        <v>8</v>
      </c>
      <c r="I3" s="84" t="s">
        <v>40</v>
      </c>
      <c r="J3" s="200" t="s">
        <v>78</v>
      </c>
      <c r="K3" s="84" t="s">
        <v>10</v>
      </c>
      <c r="L3" s="201" t="s">
        <v>42</v>
      </c>
      <c r="M3" s="202"/>
      <c r="N3" s="203"/>
    </row>
    <row r="4" spans="1:14" s="46" customFormat="1" ht="39.75" customHeight="1">
      <c r="A4" s="84"/>
      <c r="B4" s="84"/>
      <c r="C4" s="204"/>
      <c r="D4" s="84"/>
      <c r="E4" s="84" t="s">
        <v>81</v>
      </c>
      <c r="F4" s="84" t="s">
        <v>44</v>
      </c>
      <c r="G4" s="84" t="s">
        <v>45</v>
      </c>
      <c r="H4" s="83"/>
      <c r="I4" s="84"/>
      <c r="J4" s="204"/>
      <c r="K4" s="84"/>
      <c r="L4" s="84" t="s">
        <v>81</v>
      </c>
      <c r="M4" s="84" t="s">
        <v>44</v>
      </c>
      <c r="N4" s="84" t="s">
        <v>45</v>
      </c>
    </row>
    <row r="5" spans="1:14" s="46" customFormat="1" ht="19.5" customHeight="1">
      <c r="A5" s="205" t="s">
        <v>82</v>
      </c>
      <c r="B5" s="206">
        <v>390</v>
      </c>
      <c r="C5" s="207"/>
      <c r="D5" s="59"/>
      <c r="E5" s="208"/>
      <c r="F5" s="209"/>
      <c r="G5" s="61"/>
      <c r="H5" s="210" t="s">
        <v>52</v>
      </c>
      <c r="I5" s="63">
        <v>172</v>
      </c>
      <c r="J5" s="63">
        <v>0</v>
      </c>
      <c r="K5" s="63">
        <v>111</v>
      </c>
      <c r="L5" s="208"/>
      <c r="M5" s="63">
        <v>-61</v>
      </c>
      <c r="N5" s="219">
        <v>-35.46511627906977</v>
      </c>
    </row>
    <row r="6" spans="1:14" s="46" customFormat="1" ht="19.5" customHeight="1">
      <c r="A6" s="205" t="s">
        <v>83</v>
      </c>
      <c r="B6" s="206">
        <v>2509</v>
      </c>
      <c r="C6" s="207">
        <v>2800</v>
      </c>
      <c r="D6" s="59">
        <v>108</v>
      </c>
      <c r="E6" s="208">
        <v>3.9</v>
      </c>
      <c r="F6" s="209">
        <v>-2401</v>
      </c>
      <c r="G6" s="61">
        <v>-95.69549621363093</v>
      </c>
      <c r="H6" s="64" t="s">
        <v>87</v>
      </c>
      <c r="I6" s="59">
        <v>86</v>
      </c>
      <c r="J6" s="59"/>
      <c r="K6" s="59">
        <v>89</v>
      </c>
      <c r="L6" s="208"/>
      <c r="M6" s="59">
        <v>3</v>
      </c>
      <c r="N6" s="96">
        <v>3.488372093023256</v>
      </c>
    </row>
    <row r="7" spans="1:14" s="46" customFormat="1" ht="33.75" customHeight="1">
      <c r="A7" s="205" t="s">
        <v>85</v>
      </c>
      <c r="B7" s="206">
        <v>1200</v>
      </c>
      <c r="C7" s="207">
        <v>1000</v>
      </c>
      <c r="D7" s="59">
        <v>0</v>
      </c>
      <c r="E7" s="208">
        <v>0</v>
      </c>
      <c r="F7" s="209">
        <v>-1200</v>
      </c>
      <c r="G7" s="61">
        <v>-100</v>
      </c>
      <c r="H7" s="64" t="s">
        <v>89</v>
      </c>
      <c r="I7" s="59">
        <v>86</v>
      </c>
      <c r="J7" s="59"/>
      <c r="K7" s="59">
        <v>22</v>
      </c>
      <c r="L7" s="208"/>
      <c r="M7" s="59">
        <v>-64</v>
      </c>
      <c r="N7" s="96">
        <v>-74.4186046511628</v>
      </c>
    </row>
    <row r="8" spans="1:14" s="46" customFormat="1" ht="21" customHeight="1">
      <c r="A8" s="205" t="s">
        <v>86</v>
      </c>
      <c r="B8" s="206">
        <v>51243</v>
      </c>
      <c r="C8" s="207">
        <v>33000</v>
      </c>
      <c r="D8" s="59">
        <v>4996</v>
      </c>
      <c r="E8" s="208">
        <v>15.1</v>
      </c>
      <c r="F8" s="209">
        <v>-46247</v>
      </c>
      <c r="G8" s="61">
        <v>-90.2503756610659</v>
      </c>
      <c r="H8" s="210" t="s">
        <v>55</v>
      </c>
      <c r="I8" s="63">
        <v>325830</v>
      </c>
      <c r="J8" s="63">
        <v>219500</v>
      </c>
      <c r="K8" s="63">
        <v>228480</v>
      </c>
      <c r="L8" s="215">
        <v>104.1</v>
      </c>
      <c r="M8" s="54">
        <v>-97350</v>
      </c>
      <c r="N8" s="219">
        <v>-29.877543504281373</v>
      </c>
    </row>
    <row r="9" spans="1:14" s="46" customFormat="1" ht="32.25" customHeight="1">
      <c r="A9" s="211" t="s">
        <v>88</v>
      </c>
      <c r="B9" s="206">
        <v>778</v>
      </c>
      <c r="C9" s="206"/>
      <c r="D9" s="59">
        <v>198</v>
      </c>
      <c r="E9" s="208"/>
      <c r="F9" s="209">
        <v>-580</v>
      </c>
      <c r="G9" s="61">
        <v>-74.55012853470437</v>
      </c>
      <c r="H9" s="64" t="s">
        <v>92</v>
      </c>
      <c r="I9" s="220">
        <v>279083</v>
      </c>
      <c r="J9" s="97">
        <v>180000</v>
      </c>
      <c r="K9" s="59">
        <v>211449</v>
      </c>
      <c r="L9" s="208">
        <v>117.5</v>
      </c>
      <c r="M9" s="59">
        <v>-67634</v>
      </c>
      <c r="N9" s="96">
        <v>-24.234367553738494</v>
      </c>
    </row>
    <row r="10" spans="1:14" s="46" customFormat="1" ht="32.25" customHeight="1">
      <c r="A10" s="205" t="s">
        <v>90</v>
      </c>
      <c r="B10" s="206">
        <v>259076</v>
      </c>
      <c r="C10" s="207">
        <v>180000</v>
      </c>
      <c r="D10" s="59">
        <v>210538</v>
      </c>
      <c r="E10" s="208">
        <v>117</v>
      </c>
      <c r="F10" s="209">
        <v>-48538</v>
      </c>
      <c r="G10" s="61">
        <v>-18.735042998965554</v>
      </c>
      <c r="H10" s="64" t="s">
        <v>94</v>
      </c>
      <c r="I10" s="220">
        <v>46712</v>
      </c>
      <c r="J10" s="97">
        <v>33000</v>
      </c>
      <c r="K10" s="59">
        <v>5976</v>
      </c>
      <c r="L10" s="208">
        <v>18.1</v>
      </c>
      <c r="M10" s="59">
        <v>-40736</v>
      </c>
      <c r="N10" s="96">
        <v>-87.20671347833533</v>
      </c>
    </row>
    <row r="11" spans="1:14" s="46" customFormat="1" ht="32.25" customHeight="1">
      <c r="A11" s="69" t="s">
        <v>91</v>
      </c>
      <c r="B11" s="206">
        <v>6400</v>
      </c>
      <c r="C11" s="206">
        <v>2000</v>
      </c>
      <c r="D11" s="59">
        <v>17469</v>
      </c>
      <c r="E11" s="208">
        <v>873.5</v>
      </c>
      <c r="F11" s="209">
        <v>11069</v>
      </c>
      <c r="G11" s="61">
        <v>172.953125</v>
      </c>
      <c r="H11" s="64" t="s">
        <v>98</v>
      </c>
      <c r="I11" s="220">
        <v>35</v>
      </c>
      <c r="J11" s="206"/>
      <c r="K11" s="59">
        <v>0</v>
      </c>
      <c r="L11" s="208"/>
      <c r="M11" s="59">
        <v>-35</v>
      </c>
      <c r="N11" s="96">
        <v>-100</v>
      </c>
    </row>
    <row r="12" spans="1:14" s="46" customFormat="1" ht="31.5" customHeight="1">
      <c r="A12" s="205" t="s">
        <v>93</v>
      </c>
      <c r="B12" s="97">
        <v>23</v>
      </c>
      <c r="C12" s="59">
        <v>4500</v>
      </c>
      <c r="D12" s="59">
        <v>4234</v>
      </c>
      <c r="E12" s="208">
        <v>94.1</v>
      </c>
      <c r="F12" s="209">
        <v>4211</v>
      </c>
      <c r="G12" s="61">
        <v>18308.695652173912</v>
      </c>
      <c r="H12" s="64" t="s">
        <v>101</v>
      </c>
      <c r="I12" s="220"/>
      <c r="J12" s="206">
        <v>2000</v>
      </c>
      <c r="K12" s="59">
        <v>6821</v>
      </c>
      <c r="L12" s="208">
        <v>341.1</v>
      </c>
      <c r="M12" s="59">
        <v>6821</v>
      </c>
      <c r="N12" s="96"/>
    </row>
    <row r="13" spans="1:14" s="46" customFormat="1" ht="31.5" customHeight="1">
      <c r="A13" s="69" t="s">
        <v>95</v>
      </c>
      <c r="B13" s="206">
        <v>6004</v>
      </c>
      <c r="C13" s="206">
        <v>6000</v>
      </c>
      <c r="D13" s="59">
        <v>6689</v>
      </c>
      <c r="E13" s="208">
        <v>111.5</v>
      </c>
      <c r="F13" s="209">
        <v>685</v>
      </c>
      <c r="G13" s="61">
        <v>11.409060626249168</v>
      </c>
      <c r="H13" s="64" t="s">
        <v>102</v>
      </c>
      <c r="I13" s="220"/>
      <c r="J13" s="206">
        <v>4500</v>
      </c>
      <c r="K13" s="59">
        <v>4234</v>
      </c>
      <c r="L13" s="208">
        <v>94.1</v>
      </c>
      <c r="M13" s="59">
        <v>4234</v>
      </c>
      <c r="N13" s="96"/>
    </row>
    <row r="14" spans="1:14" s="46" customFormat="1" ht="33.75" customHeight="1">
      <c r="A14" s="69" t="s">
        <v>97</v>
      </c>
      <c r="B14" s="206">
        <v>1499</v>
      </c>
      <c r="C14" s="206">
        <v>1500</v>
      </c>
      <c r="D14" s="59">
        <v>1407</v>
      </c>
      <c r="E14" s="208">
        <v>93.8</v>
      </c>
      <c r="F14" s="209">
        <v>-92</v>
      </c>
      <c r="G14" s="61">
        <v>-6.137424949966644</v>
      </c>
      <c r="H14" s="210" t="s">
        <v>56</v>
      </c>
      <c r="I14" s="63">
        <v>2570</v>
      </c>
      <c r="J14" s="63">
        <v>0</v>
      </c>
      <c r="K14" s="63">
        <v>0</v>
      </c>
      <c r="L14" s="208"/>
      <c r="M14" s="54">
        <v>-2570</v>
      </c>
      <c r="N14" s="219">
        <v>-100</v>
      </c>
    </row>
    <row r="15" spans="1:14" s="46" customFormat="1" ht="33.75" customHeight="1">
      <c r="A15" s="69"/>
      <c r="B15" s="206"/>
      <c r="C15" s="206"/>
      <c r="D15" s="59"/>
      <c r="E15" s="208"/>
      <c r="F15" s="209"/>
      <c r="G15" s="61"/>
      <c r="H15" s="64" t="s">
        <v>103</v>
      </c>
      <c r="I15" s="206">
        <v>2570</v>
      </c>
      <c r="J15" s="206"/>
      <c r="K15" s="59">
        <v>0</v>
      </c>
      <c r="L15" s="208"/>
      <c r="M15" s="59">
        <v>-2570</v>
      </c>
      <c r="N15" s="96">
        <v>-100</v>
      </c>
    </row>
    <row r="16" spans="1:14" s="46" customFormat="1" ht="19.5" customHeight="1">
      <c r="A16" s="69"/>
      <c r="B16" s="206"/>
      <c r="C16" s="206"/>
      <c r="D16" s="59"/>
      <c r="E16" s="208"/>
      <c r="F16" s="209"/>
      <c r="G16" s="61"/>
      <c r="H16" s="210" t="s">
        <v>75</v>
      </c>
      <c r="I16" s="63">
        <v>1183</v>
      </c>
      <c r="J16" s="63">
        <v>600</v>
      </c>
      <c r="K16" s="63">
        <v>818</v>
      </c>
      <c r="L16" s="208">
        <v>136.3</v>
      </c>
      <c r="M16" s="54">
        <v>-365</v>
      </c>
      <c r="N16" s="219">
        <v>-30.853761622992394</v>
      </c>
    </row>
    <row r="17" spans="1:14" ht="32.25" customHeight="1">
      <c r="A17" s="69"/>
      <c r="B17" s="99"/>
      <c r="C17" s="99"/>
      <c r="D17" s="59"/>
      <c r="E17" s="99"/>
      <c r="F17" s="99"/>
      <c r="G17" s="99"/>
      <c r="H17" s="64" t="s">
        <v>104</v>
      </c>
      <c r="I17" s="220">
        <v>205</v>
      </c>
      <c r="J17" s="97"/>
      <c r="K17" s="59">
        <v>0</v>
      </c>
      <c r="L17" s="208"/>
      <c r="M17" s="59">
        <v>-205</v>
      </c>
      <c r="N17" s="96">
        <v>-100</v>
      </c>
    </row>
    <row r="18" spans="1:14" ht="30.75" customHeight="1">
      <c r="A18" s="69"/>
      <c r="B18" s="99"/>
      <c r="C18" s="99"/>
      <c r="D18" s="99"/>
      <c r="E18" s="99"/>
      <c r="F18" s="99"/>
      <c r="G18" s="99"/>
      <c r="H18" s="64" t="s">
        <v>105</v>
      </c>
      <c r="I18" s="220">
        <v>978</v>
      </c>
      <c r="J18" s="97">
        <v>600</v>
      </c>
      <c r="K18" s="59">
        <v>818</v>
      </c>
      <c r="L18" s="208">
        <v>136.3</v>
      </c>
      <c r="M18" s="59">
        <v>-160</v>
      </c>
      <c r="N18" s="96">
        <v>-16.359918200409</v>
      </c>
    </row>
    <row r="19" spans="1:14" ht="14.25">
      <c r="A19" s="69"/>
      <c r="B19" s="99"/>
      <c r="C19" s="99"/>
      <c r="D19" s="99"/>
      <c r="E19" s="99"/>
      <c r="F19" s="99"/>
      <c r="G19" s="99"/>
      <c r="H19" s="212" t="s">
        <v>59</v>
      </c>
      <c r="I19" s="54">
        <v>20</v>
      </c>
      <c r="J19" s="54">
        <v>0</v>
      </c>
      <c r="K19" s="54">
        <v>50</v>
      </c>
      <c r="L19" s="208"/>
      <c r="M19" s="59">
        <v>30</v>
      </c>
      <c r="N19" s="96">
        <v>150</v>
      </c>
    </row>
    <row r="20" spans="1:14" ht="14.25">
      <c r="A20" s="69"/>
      <c r="B20" s="99"/>
      <c r="C20" s="99"/>
      <c r="D20" s="99"/>
      <c r="E20" s="99"/>
      <c r="F20" s="99"/>
      <c r="G20" s="99"/>
      <c r="H20" s="64" t="s">
        <v>106</v>
      </c>
      <c r="I20" s="220">
        <v>20</v>
      </c>
      <c r="J20" s="97"/>
      <c r="K20" s="59">
        <v>50</v>
      </c>
      <c r="L20" s="208"/>
      <c r="M20" s="59">
        <v>30</v>
      </c>
      <c r="N20" s="96">
        <v>150</v>
      </c>
    </row>
    <row r="21" spans="1:14" ht="14.25">
      <c r="A21" s="69"/>
      <c r="B21" s="206"/>
      <c r="C21" s="206"/>
      <c r="D21" s="59"/>
      <c r="E21" s="208"/>
      <c r="F21" s="209"/>
      <c r="G21" s="61"/>
      <c r="H21" s="210" t="s">
        <v>65</v>
      </c>
      <c r="I21" s="73">
        <v>6510</v>
      </c>
      <c r="J21" s="73">
        <v>7500</v>
      </c>
      <c r="K21" s="73">
        <v>6923</v>
      </c>
      <c r="L21" s="73">
        <v>92.3</v>
      </c>
      <c r="M21" s="73">
        <v>413</v>
      </c>
      <c r="N21" s="219">
        <v>6.344086021505377</v>
      </c>
    </row>
    <row r="22" spans="1:14" ht="21.75" customHeight="1">
      <c r="A22" s="69"/>
      <c r="B22" s="206"/>
      <c r="C22" s="206"/>
      <c r="D22" s="59"/>
      <c r="E22" s="208"/>
      <c r="F22" s="209"/>
      <c r="G22" s="61"/>
      <c r="H22" s="64" t="s">
        <v>108</v>
      </c>
      <c r="I22" s="206">
        <v>113</v>
      </c>
      <c r="J22" s="97">
        <v>1500</v>
      </c>
      <c r="K22" s="59">
        <v>757</v>
      </c>
      <c r="L22" s="208">
        <v>50.5</v>
      </c>
      <c r="M22" s="59">
        <v>644</v>
      </c>
      <c r="N22" s="96">
        <v>569.9115044247787</v>
      </c>
    </row>
    <row r="23" spans="1:14" ht="28.5" customHeight="1">
      <c r="A23" s="69"/>
      <c r="B23" s="206"/>
      <c r="C23" s="206"/>
      <c r="D23" s="59"/>
      <c r="E23" s="208"/>
      <c r="F23" s="209"/>
      <c r="G23" s="61"/>
      <c r="H23" s="64" t="s">
        <v>109</v>
      </c>
      <c r="I23" s="207">
        <v>6397</v>
      </c>
      <c r="J23" s="206">
        <v>6000</v>
      </c>
      <c r="K23" s="59">
        <v>6166</v>
      </c>
      <c r="L23" s="208">
        <v>102.8</v>
      </c>
      <c r="M23" s="59">
        <v>-231</v>
      </c>
      <c r="N23" s="96">
        <v>-3.6110676879787396</v>
      </c>
    </row>
    <row r="24" spans="1:14" ht="14.25">
      <c r="A24" s="58"/>
      <c r="B24" s="59"/>
      <c r="C24" s="59"/>
      <c r="D24" s="59"/>
      <c r="E24" s="208"/>
      <c r="F24" s="209"/>
      <c r="G24" s="61"/>
      <c r="H24" s="210" t="s">
        <v>66</v>
      </c>
      <c r="I24" s="54">
        <v>0</v>
      </c>
      <c r="J24" s="54">
        <v>0</v>
      </c>
      <c r="K24" s="54">
        <v>6140</v>
      </c>
      <c r="L24" s="208"/>
      <c r="M24" s="59">
        <v>6140</v>
      </c>
      <c r="N24" s="96"/>
    </row>
    <row r="25" spans="1:14" ht="18" customHeight="1">
      <c r="A25" s="58"/>
      <c r="B25" s="59"/>
      <c r="C25" s="59"/>
      <c r="D25" s="59"/>
      <c r="E25" s="208"/>
      <c r="F25" s="209"/>
      <c r="G25" s="61"/>
      <c r="H25" s="64" t="s">
        <v>110</v>
      </c>
      <c r="I25" s="207"/>
      <c r="J25" s="206"/>
      <c r="K25" s="59">
        <v>6140</v>
      </c>
      <c r="L25" s="208"/>
      <c r="M25" s="59">
        <v>6140</v>
      </c>
      <c r="N25" s="96"/>
    </row>
    <row r="26" spans="1:14" ht="22.5" customHeight="1">
      <c r="A26" s="213" t="s">
        <v>36</v>
      </c>
      <c r="B26" s="214">
        <v>329122</v>
      </c>
      <c r="C26" s="214">
        <v>230800</v>
      </c>
      <c r="D26" s="214">
        <v>245639</v>
      </c>
      <c r="E26" s="215">
        <v>106.4</v>
      </c>
      <c r="F26" s="214">
        <v>-83483</v>
      </c>
      <c r="G26" s="77">
        <v>-25.365366034479614</v>
      </c>
      <c r="H26" s="216" t="s">
        <v>68</v>
      </c>
      <c r="I26" s="73">
        <v>336285</v>
      </c>
      <c r="J26" s="73">
        <v>227600</v>
      </c>
      <c r="K26" s="73">
        <v>242522</v>
      </c>
      <c r="L26" s="215">
        <v>106.6</v>
      </c>
      <c r="M26" s="73">
        <v>-93763</v>
      </c>
      <c r="N26" s="219">
        <v>-27.882004847079116</v>
      </c>
    </row>
    <row r="27" spans="2:7" ht="12.75">
      <c r="B27" s="217"/>
      <c r="C27" s="217"/>
      <c r="D27" s="217"/>
      <c r="E27" s="217"/>
      <c r="F27" s="217"/>
      <c r="G27" s="217"/>
    </row>
    <row r="29" ht="27.75" customHeight="1"/>
    <row r="30" ht="27.75" customHeight="1"/>
    <row r="31" ht="27.75" customHeight="1"/>
    <row r="32" ht="27.75" customHeight="1"/>
    <row r="33" ht="26.25" customHeight="1"/>
    <row r="34" ht="24" customHeight="1"/>
  </sheetData>
  <sheetProtection/>
  <mergeCells count="11">
    <mergeCell ref="A1:N1"/>
    <mergeCell ref="E3:G3"/>
    <mergeCell ref="L3:N3"/>
    <mergeCell ref="A3:A4"/>
    <mergeCell ref="B3:B4"/>
    <mergeCell ref="C3:C4"/>
    <mergeCell ref="D3:D4"/>
    <mergeCell ref="H3:H4"/>
    <mergeCell ref="I3:I4"/>
    <mergeCell ref="J3:J4"/>
    <mergeCell ref="K3:K4"/>
  </mergeCells>
  <printOptions horizontalCentered="1"/>
  <pageMargins left="0.31" right="0.31" top="0.51" bottom="0.51" header="1.3" footer="0.51"/>
  <pageSetup firstPageNumber="25" useFirstPageNumber="1" horizontalDpi="600" verticalDpi="600" orientation="landscape" paperSize="9" scale="75"/>
  <headerFooter scaleWithDoc="0" alignWithMargins="0">
    <oddFooter>&amp;C—&amp;P—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S33"/>
  <sheetViews>
    <sheetView zoomScale="75" zoomScaleNormal="75" workbookViewId="0" topLeftCell="A1">
      <selection activeCell="O14" sqref="O14"/>
    </sheetView>
  </sheetViews>
  <sheetFormatPr defaultColWidth="9.00390625" defaultRowHeight="14.25"/>
  <cols>
    <col min="1" max="1" width="15.75390625" style="26" customWidth="1"/>
    <col min="2" max="2" width="7.625" style="26" customWidth="1"/>
    <col min="3" max="3" width="7.75390625" style="26" customWidth="1"/>
    <col min="4" max="4" width="8.50390625" style="26" customWidth="1"/>
    <col min="5" max="5" width="28.25390625" style="26" customWidth="1"/>
    <col min="6" max="6" width="8.00390625" style="26" customWidth="1"/>
    <col min="7" max="7" width="7.625" style="26" customWidth="1"/>
    <col min="8" max="8" width="8.50390625" style="26" customWidth="1"/>
    <col min="9" max="16384" width="9.00390625" style="26" customWidth="1"/>
  </cols>
  <sheetData>
    <row r="1" spans="1:8" ht="28.5" customHeight="1">
      <c r="A1" s="27" t="s">
        <v>113</v>
      </c>
      <c r="B1" s="27"/>
      <c r="C1" s="27"/>
      <c r="D1" s="27"/>
      <c r="E1" s="27"/>
      <c r="F1" s="27"/>
      <c r="G1" s="27"/>
      <c r="H1" s="27"/>
    </row>
    <row r="2" spans="1:8" ht="26.25" customHeight="1">
      <c r="A2" s="28" t="s">
        <v>114</v>
      </c>
      <c r="F2" s="194"/>
      <c r="G2" s="195" t="s">
        <v>7</v>
      </c>
      <c r="H2" s="195"/>
    </row>
    <row r="3" spans="1:8" s="25" customFormat="1" ht="56.25" customHeight="1">
      <c r="A3" s="6" t="s">
        <v>115</v>
      </c>
      <c r="B3" s="6" t="s">
        <v>116</v>
      </c>
      <c r="C3" s="6" t="s">
        <v>10</v>
      </c>
      <c r="D3" s="6" t="s">
        <v>117</v>
      </c>
      <c r="E3" s="6" t="s">
        <v>118</v>
      </c>
      <c r="F3" s="6" t="s">
        <v>116</v>
      </c>
      <c r="G3" s="6" t="s">
        <v>10</v>
      </c>
      <c r="H3" s="6" t="s">
        <v>117</v>
      </c>
    </row>
    <row r="4" spans="1:8" ht="34.5" customHeight="1">
      <c r="A4" s="30" t="s">
        <v>119</v>
      </c>
      <c r="B4" s="31"/>
      <c r="C4" s="33"/>
      <c r="D4" s="33"/>
      <c r="E4" s="34" t="s">
        <v>120</v>
      </c>
      <c r="F4" s="5">
        <f>SUM(F5:F13)</f>
        <v>3650</v>
      </c>
      <c r="G4" s="5">
        <f>SUM(G5:G13)</f>
        <v>2761</v>
      </c>
      <c r="H4" s="43">
        <f>G4/F4*100</f>
        <v>75.64383561643837</v>
      </c>
    </row>
    <row r="5" spans="1:8" ht="19.5" customHeight="1">
      <c r="A5" s="7" t="s">
        <v>121</v>
      </c>
      <c r="B5" s="38">
        <v>5500</v>
      </c>
      <c r="C5" s="32">
        <v>4780</v>
      </c>
      <c r="D5" s="37">
        <f>C5/B5*100</f>
        <v>86.9090909090909</v>
      </c>
      <c r="E5" s="12" t="s">
        <v>122</v>
      </c>
      <c r="F5" s="36"/>
      <c r="G5" s="36"/>
      <c r="H5" s="36"/>
    </row>
    <row r="6" spans="1:8" ht="19.5" customHeight="1">
      <c r="A6" s="7" t="s">
        <v>123</v>
      </c>
      <c r="B6" s="38"/>
      <c r="C6" s="9">
        <v>250</v>
      </c>
      <c r="D6" s="37"/>
      <c r="E6" s="12" t="s">
        <v>124</v>
      </c>
      <c r="F6" s="8">
        <v>200</v>
      </c>
      <c r="G6" s="8"/>
      <c r="H6" s="8">
        <f>G6/F6*100</f>
        <v>0</v>
      </c>
    </row>
    <row r="7" spans="1:8" ht="31.5" customHeight="1">
      <c r="A7" s="7" t="s">
        <v>125</v>
      </c>
      <c r="B7" s="38"/>
      <c r="C7" s="9"/>
      <c r="D7" s="37"/>
      <c r="E7" s="12" t="s">
        <v>126</v>
      </c>
      <c r="F7" s="8"/>
      <c r="G7" s="8"/>
      <c r="H7" s="8"/>
    </row>
    <row r="8" spans="1:19" ht="33" customHeight="1">
      <c r="A8" s="7" t="s">
        <v>127</v>
      </c>
      <c r="B8" s="39"/>
      <c r="C8" s="32">
        <v>100</v>
      </c>
      <c r="D8" s="37"/>
      <c r="E8" s="12" t="s">
        <v>128</v>
      </c>
      <c r="F8" s="8"/>
      <c r="G8" s="8"/>
      <c r="H8" s="8"/>
      <c r="S8" s="197"/>
    </row>
    <row r="9" spans="1:8" ht="30" customHeight="1">
      <c r="A9" s="7"/>
      <c r="B9" s="39"/>
      <c r="C9" s="37"/>
      <c r="D9" s="37"/>
      <c r="E9" s="12" t="s">
        <v>129</v>
      </c>
      <c r="F9" s="8"/>
      <c r="G9" s="8"/>
      <c r="H9" s="8"/>
    </row>
    <row r="10" spans="1:8" ht="19.5" customHeight="1">
      <c r="A10" s="7"/>
      <c r="B10" s="39"/>
      <c r="C10" s="37"/>
      <c r="D10" s="37"/>
      <c r="E10" s="12" t="s">
        <v>130</v>
      </c>
      <c r="F10" s="8"/>
      <c r="G10" s="8"/>
      <c r="H10" s="8"/>
    </row>
    <row r="11" spans="1:8" ht="19.5" customHeight="1">
      <c r="A11" s="7"/>
      <c r="B11" s="39"/>
      <c r="C11" s="37"/>
      <c r="D11" s="37"/>
      <c r="E11" s="12" t="s">
        <v>131</v>
      </c>
      <c r="F11" s="31"/>
      <c r="G11" s="31"/>
      <c r="H11" s="37"/>
    </row>
    <row r="12" spans="1:8" ht="19.5" customHeight="1">
      <c r="A12" s="7"/>
      <c r="B12" s="39"/>
      <c r="C12" s="37"/>
      <c r="D12" s="37"/>
      <c r="E12" s="12" t="s">
        <v>132</v>
      </c>
      <c r="F12" s="8"/>
      <c r="G12" s="8"/>
      <c r="H12" s="8"/>
    </row>
    <row r="13" spans="1:8" ht="33" customHeight="1">
      <c r="A13" s="7"/>
      <c r="B13" s="39"/>
      <c r="C13" s="37"/>
      <c r="D13" s="37"/>
      <c r="E13" s="12" t="s">
        <v>133</v>
      </c>
      <c r="F13" s="8">
        <v>3450</v>
      </c>
      <c r="G13" s="8">
        <v>2761</v>
      </c>
      <c r="H13" s="11">
        <f>G13/F13*100</f>
        <v>80.02898550724638</v>
      </c>
    </row>
    <row r="14" spans="1:8" ht="19.5" customHeight="1">
      <c r="A14" s="7"/>
      <c r="B14" s="39"/>
      <c r="C14" s="37"/>
      <c r="D14" s="37"/>
      <c r="E14" s="40" t="s">
        <v>134</v>
      </c>
      <c r="F14" s="5">
        <f>SUM(F15:F22)</f>
        <v>0</v>
      </c>
      <c r="G14" s="5">
        <f>SUM(G15:G22)</f>
        <v>260</v>
      </c>
      <c r="H14" s="8"/>
    </row>
    <row r="15" spans="1:8" ht="19.5" customHeight="1">
      <c r="A15" s="7"/>
      <c r="B15" s="39"/>
      <c r="C15" s="37"/>
      <c r="D15" s="37"/>
      <c r="E15" s="12" t="s">
        <v>135</v>
      </c>
      <c r="F15" s="8"/>
      <c r="G15" s="8"/>
      <c r="H15" s="8"/>
    </row>
    <row r="16" spans="1:8" ht="19.5" customHeight="1">
      <c r="A16" s="7"/>
      <c r="B16" s="39"/>
      <c r="C16" s="37"/>
      <c r="D16" s="37"/>
      <c r="E16" s="12" t="s">
        <v>136</v>
      </c>
      <c r="F16" s="8"/>
      <c r="G16" s="8"/>
      <c r="H16" s="8"/>
    </row>
    <row r="17" spans="1:8" ht="19.5" customHeight="1">
      <c r="A17" s="7"/>
      <c r="B17" s="39"/>
      <c r="C17" s="37"/>
      <c r="D17" s="37"/>
      <c r="E17" s="12" t="s">
        <v>137</v>
      </c>
      <c r="F17" s="8"/>
      <c r="G17" s="8"/>
      <c r="H17" s="8"/>
    </row>
    <row r="18" spans="1:8" ht="19.5" customHeight="1">
      <c r="A18" s="7"/>
      <c r="B18" s="39"/>
      <c r="C18" s="37"/>
      <c r="D18" s="37"/>
      <c r="E18" s="12" t="s">
        <v>138</v>
      </c>
      <c r="F18" s="8"/>
      <c r="G18" s="8"/>
      <c r="H18" s="8"/>
    </row>
    <row r="19" spans="1:8" ht="19.5" customHeight="1">
      <c r="A19" s="7"/>
      <c r="B19" s="39"/>
      <c r="C19" s="37"/>
      <c r="D19" s="37"/>
      <c r="E19" s="12" t="s">
        <v>139</v>
      </c>
      <c r="F19" s="8"/>
      <c r="G19" s="8"/>
      <c r="H19" s="37"/>
    </row>
    <row r="20" spans="1:8" ht="19.5" customHeight="1">
      <c r="A20" s="7"/>
      <c r="B20" s="39"/>
      <c r="C20" s="37"/>
      <c r="D20" s="37"/>
      <c r="E20" s="12" t="s">
        <v>140</v>
      </c>
      <c r="F20" s="8"/>
      <c r="G20" s="8"/>
      <c r="H20" s="37"/>
    </row>
    <row r="21" spans="1:8" ht="19.5" customHeight="1">
      <c r="A21" s="7"/>
      <c r="B21" s="39"/>
      <c r="C21" s="37"/>
      <c r="D21" s="37"/>
      <c r="E21" s="12" t="s">
        <v>141</v>
      </c>
      <c r="F21" s="8"/>
      <c r="G21" s="8"/>
      <c r="H21" s="8"/>
    </row>
    <row r="22" spans="1:8" ht="19.5" customHeight="1">
      <c r="A22" s="7"/>
      <c r="B22" s="39"/>
      <c r="C22" s="37"/>
      <c r="D22" s="37"/>
      <c r="E22" s="12" t="s">
        <v>142</v>
      </c>
      <c r="F22" s="31"/>
      <c r="G22" s="31">
        <v>260</v>
      </c>
      <c r="H22" s="37"/>
    </row>
    <row r="23" spans="1:8" ht="19.5" customHeight="1">
      <c r="A23" s="7"/>
      <c r="B23" s="39"/>
      <c r="C23" s="37"/>
      <c r="D23" s="37"/>
      <c r="E23" s="34" t="s">
        <v>143</v>
      </c>
      <c r="F23" s="5">
        <f>SUM(F24)</f>
        <v>0</v>
      </c>
      <c r="G23" s="5">
        <f>SUM(G24)</f>
        <v>0</v>
      </c>
      <c r="H23" s="37"/>
    </row>
    <row r="24" spans="1:8" ht="19.5" customHeight="1">
      <c r="A24" s="7"/>
      <c r="B24" s="39"/>
      <c r="C24" s="37"/>
      <c r="D24" s="37"/>
      <c r="E24" s="12" t="s">
        <v>143</v>
      </c>
      <c r="F24" s="8"/>
      <c r="G24" s="8"/>
      <c r="H24" s="8"/>
    </row>
    <row r="25" spans="1:8" ht="19.5" customHeight="1">
      <c r="A25" s="7"/>
      <c r="B25" s="39"/>
      <c r="C25" s="37"/>
      <c r="D25" s="37"/>
      <c r="E25" s="34" t="s">
        <v>144</v>
      </c>
      <c r="F25" s="5">
        <f>SUM(F26:F28)</f>
        <v>0</v>
      </c>
      <c r="G25" s="5">
        <f>SUM(G26:G28)</f>
        <v>0</v>
      </c>
      <c r="H25" s="8"/>
    </row>
    <row r="26" spans="1:8" ht="19.5" customHeight="1">
      <c r="A26" s="7"/>
      <c r="B26" s="39"/>
      <c r="C26" s="37"/>
      <c r="D26" s="37"/>
      <c r="E26" s="12" t="s">
        <v>145</v>
      </c>
      <c r="F26" s="8"/>
      <c r="G26" s="8"/>
      <c r="H26" s="8"/>
    </row>
    <row r="27" spans="1:8" ht="19.5" customHeight="1">
      <c r="A27" s="7"/>
      <c r="B27" s="39"/>
      <c r="C27" s="37"/>
      <c r="D27" s="37"/>
      <c r="E27" s="12" t="s">
        <v>146</v>
      </c>
      <c r="F27" s="8"/>
      <c r="G27" s="8"/>
      <c r="H27" s="8"/>
    </row>
    <row r="28" spans="1:8" ht="28.5" customHeight="1">
      <c r="A28" s="7"/>
      <c r="B28" s="39"/>
      <c r="C28" s="37"/>
      <c r="D28" s="37"/>
      <c r="E28" s="12" t="s">
        <v>147</v>
      </c>
      <c r="F28" s="8"/>
      <c r="G28" s="8"/>
      <c r="H28" s="8"/>
    </row>
    <row r="29" spans="1:8" ht="19.5" customHeight="1">
      <c r="A29" s="7"/>
      <c r="B29" s="39"/>
      <c r="C29" s="37"/>
      <c r="D29" s="37"/>
      <c r="E29" s="40" t="s">
        <v>148</v>
      </c>
      <c r="F29" s="5">
        <f>SUM(F30:F30)</f>
        <v>1850</v>
      </c>
      <c r="G29" s="5">
        <f>SUM(G30:G30)</f>
        <v>581</v>
      </c>
      <c r="H29" s="21">
        <f>G29/F29*100</f>
        <v>31.405405405405407</v>
      </c>
    </row>
    <row r="30" spans="1:8" ht="19.5" customHeight="1">
      <c r="A30" s="7"/>
      <c r="B30" s="39"/>
      <c r="C30" s="37"/>
      <c r="D30" s="37"/>
      <c r="E30" s="12" t="s">
        <v>148</v>
      </c>
      <c r="F30" s="8">
        <v>1850</v>
      </c>
      <c r="G30" s="8">
        <v>581</v>
      </c>
      <c r="H30" s="11">
        <f>G30/F30*100</f>
        <v>31.405405405405407</v>
      </c>
    </row>
    <row r="31" spans="1:8" ht="19.5" customHeight="1">
      <c r="A31" s="7"/>
      <c r="B31" s="39"/>
      <c r="C31" s="37"/>
      <c r="D31" s="37"/>
      <c r="E31" s="196" t="s">
        <v>149</v>
      </c>
      <c r="F31" s="8"/>
      <c r="G31" s="5">
        <f>5130-3602</f>
        <v>1528</v>
      </c>
      <c r="H31" s="11"/>
    </row>
    <row r="32" spans="1:8" ht="19.5" customHeight="1">
      <c r="A32" s="41" t="s">
        <v>36</v>
      </c>
      <c r="B32" s="6">
        <f>SUM(B4:B9)</f>
        <v>5500</v>
      </c>
      <c r="C32" s="6">
        <f>SUM(C4:C9)</f>
        <v>5130</v>
      </c>
      <c r="D32" s="43">
        <f>C32/B32*100</f>
        <v>93.27272727272728</v>
      </c>
      <c r="E32" s="41" t="s">
        <v>68</v>
      </c>
      <c r="F32" s="6">
        <f>SUM(F4,F14,F23,F25,F29)</f>
        <v>5500</v>
      </c>
      <c r="G32" s="6">
        <f>SUM(G4,G14,G23,G25,G29,G31)</f>
        <v>5130</v>
      </c>
      <c r="H32" s="43">
        <f>G32/F32*100</f>
        <v>93.27272727272728</v>
      </c>
    </row>
    <row r="33" spans="3:4" ht="14.25">
      <c r="C33" s="44"/>
      <c r="D33" s="44"/>
    </row>
  </sheetData>
  <sheetProtection/>
  <mergeCells count="2">
    <mergeCell ref="A1:H1"/>
    <mergeCell ref="G2:H2"/>
  </mergeCells>
  <printOptions horizontalCentered="1"/>
  <pageMargins left="0.59" right="0.59" top="0.71" bottom="0.59" header="1.3" footer="0.51"/>
  <pageSetup firstPageNumber="26" useFirstPageNumber="1" horizontalDpi="600" verticalDpi="600" orientation="portrait" paperSize="9" scale="90"/>
  <headerFooter scaleWithDoc="0" alignWithMargins="0">
    <oddFooter>&amp;C—&amp;P—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H33"/>
  <sheetViews>
    <sheetView zoomScale="75" zoomScaleNormal="75" workbookViewId="0" topLeftCell="A1">
      <selection activeCell="A22" sqref="A22"/>
    </sheetView>
  </sheetViews>
  <sheetFormatPr defaultColWidth="9.00390625" defaultRowHeight="14.25"/>
  <cols>
    <col min="1" max="1" width="21.875" style="188" customWidth="1"/>
    <col min="2" max="2" width="9.00390625" style="188" customWidth="1"/>
    <col min="3" max="3" width="9.25390625" style="188" customWidth="1"/>
    <col min="4" max="4" width="7.00390625" style="188" customWidth="1"/>
    <col min="5" max="5" width="33.25390625" style="188" customWidth="1"/>
    <col min="6" max="7" width="8.25390625" style="188" customWidth="1"/>
    <col min="8" max="8" width="7.50390625" style="188" customWidth="1"/>
    <col min="9" max="16384" width="9.00390625" style="188" customWidth="1"/>
  </cols>
  <sheetData>
    <row r="1" spans="1:8" ht="28.5" customHeight="1">
      <c r="A1" s="27" t="s">
        <v>150</v>
      </c>
      <c r="B1" s="27"/>
      <c r="C1" s="27"/>
      <c r="D1" s="27"/>
      <c r="E1" s="27"/>
      <c r="F1" s="27"/>
      <c r="G1" s="27"/>
      <c r="H1" s="27"/>
    </row>
    <row r="2" spans="1:8" ht="20.25" customHeight="1">
      <c r="A2" s="189" t="s">
        <v>151</v>
      </c>
      <c r="F2" s="190" t="s">
        <v>39</v>
      </c>
      <c r="G2" s="190"/>
      <c r="H2" s="190"/>
    </row>
    <row r="3" spans="1:8" ht="55.5" customHeight="1">
      <c r="A3" s="191" t="s">
        <v>8</v>
      </c>
      <c r="B3" s="191" t="s">
        <v>116</v>
      </c>
      <c r="C3" s="191" t="s">
        <v>10</v>
      </c>
      <c r="D3" s="191" t="s">
        <v>152</v>
      </c>
      <c r="E3" s="191" t="s">
        <v>8</v>
      </c>
      <c r="F3" s="191" t="s">
        <v>116</v>
      </c>
      <c r="G3" s="191" t="s">
        <v>10</v>
      </c>
      <c r="H3" s="191" t="s">
        <v>152</v>
      </c>
    </row>
    <row r="4" spans="1:8" ht="35.25" customHeight="1">
      <c r="A4" s="7" t="s">
        <v>153</v>
      </c>
      <c r="B4" s="31"/>
      <c r="C4" s="31"/>
      <c r="D4" s="31"/>
      <c r="E4" s="7" t="s">
        <v>154</v>
      </c>
      <c r="F4" s="31"/>
      <c r="G4" s="31"/>
      <c r="H4" s="31"/>
    </row>
    <row r="5" spans="1:8" ht="19.5" customHeight="1">
      <c r="A5" s="7" t="s">
        <v>155</v>
      </c>
      <c r="B5" s="8">
        <v>9538</v>
      </c>
      <c r="C5" s="9">
        <v>11083</v>
      </c>
      <c r="D5" s="37">
        <f aca="true" t="shared" si="0" ref="D5:D12">C5/B5*100</f>
        <v>116.19836443698888</v>
      </c>
      <c r="E5" s="12" t="s">
        <v>156</v>
      </c>
      <c r="F5" s="31"/>
      <c r="G5" s="31"/>
      <c r="H5" s="31"/>
    </row>
    <row r="6" spans="1:8" ht="36.75" customHeight="1">
      <c r="A6" s="7" t="s">
        <v>157</v>
      </c>
      <c r="B6" s="8">
        <v>154977</v>
      </c>
      <c r="C6" s="9">
        <v>149060</v>
      </c>
      <c r="D6" s="37">
        <f t="shared" si="0"/>
        <v>96.18201410531886</v>
      </c>
      <c r="E6" s="12" t="s">
        <v>158</v>
      </c>
      <c r="F6" s="31"/>
      <c r="G6" s="31"/>
      <c r="H6" s="31"/>
    </row>
    <row r="7" spans="1:8" ht="21" customHeight="1">
      <c r="A7" s="7" t="s">
        <v>159</v>
      </c>
      <c r="B7" s="8">
        <v>12349</v>
      </c>
      <c r="C7" s="9">
        <v>13047</v>
      </c>
      <c r="D7" s="37">
        <f t="shared" si="0"/>
        <v>105.6522795368046</v>
      </c>
      <c r="E7" s="12" t="s">
        <v>160</v>
      </c>
      <c r="F7" s="31"/>
      <c r="G7" s="31"/>
      <c r="H7" s="31"/>
    </row>
    <row r="8" spans="1:8" ht="19.5" customHeight="1">
      <c r="A8" s="7" t="s">
        <v>161</v>
      </c>
      <c r="B8" s="8">
        <v>3618</v>
      </c>
      <c r="C8" s="9">
        <v>3738</v>
      </c>
      <c r="D8" s="37">
        <f t="shared" si="0"/>
        <v>103.31674958540631</v>
      </c>
      <c r="E8" s="12" t="s">
        <v>162</v>
      </c>
      <c r="F8" s="31"/>
      <c r="G8" s="31"/>
      <c r="H8" s="31"/>
    </row>
    <row r="9" spans="1:8" ht="34.5" customHeight="1">
      <c r="A9" s="7" t="s">
        <v>163</v>
      </c>
      <c r="B9" s="8">
        <v>176261</v>
      </c>
      <c r="C9" s="9">
        <v>173820</v>
      </c>
      <c r="D9" s="37">
        <f t="shared" si="0"/>
        <v>98.61512189310172</v>
      </c>
      <c r="E9" s="7" t="s">
        <v>164</v>
      </c>
      <c r="F9" s="15">
        <f>SUM(F10:F16)</f>
        <v>9921.49</v>
      </c>
      <c r="G9" s="15">
        <v>9434</v>
      </c>
      <c r="H9" s="37">
        <f>G9/F9*100</f>
        <v>95.08652430229733</v>
      </c>
    </row>
    <row r="10" spans="1:8" ht="35.25" customHeight="1">
      <c r="A10" s="7" t="s">
        <v>165</v>
      </c>
      <c r="B10" s="8">
        <v>20144</v>
      </c>
      <c r="C10" s="9">
        <v>21662</v>
      </c>
      <c r="D10" s="37">
        <f t="shared" si="0"/>
        <v>107.53574265289913</v>
      </c>
      <c r="E10" s="12" t="s">
        <v>166</v>
      </c>
      <c r="F10" s="16">
        <v>2765.81</v>
      </c>
      <c r="G10" s="15">
        <v>2600</v>
      </c>
      <c r="H10" s="37">
        <f aca="true" t="shared" si="1" ref="H10:H33">G10/F10*100</f>
        <v>94.0050111902119</v>
      </c>
    </row>
    <row r="11" spans="1:8" ht="35.25" customHeight="1">
      <c r="A11" s="7" t="s">
        <v>167</v>
      </c>
      <c r="B11" s="8">
        <v>119283</v>
      </c>
      <c r="C11" s="9">
        <v>115532</v>
      </c>
      <c r="D11" s="37">
        <f t="shared" si="0"/>
        <v>96.85537754751306</v>
      </c>
      <c r="E11" s="12" t="s">
        <v>168</v>
      </c>
      <c r="F11" s="16">
        <v>557.95</v>
      </c>
      <c r="G11" s="15">
        <v>487</v>
      </c>
      <c r="H11" s="37">
        <f t="shared" si="1"/>
        <v>87.28380679272335</v>
      </c>
    </row>
    <row r="12" spans="1:8" ht="35.25" customHeight="1">
      <c r="A12" s="7" t="s">
        <v>169</v>
      </c>
      <c r="B12" s="8">
        <v>250534</v>
      </c>
      <c r="C12" s="9">
        <v>233965</v>
      </c>
      <c r="D12" s="37">
        <f t="shared" si="0"/>
        <v>93.38652637965306</v>
      </c>
      <c r="E12" s="12" t="s">
        <v>170</v>
      </c>
      <c r="F12" s="16"/>
      <c r="G12" s="15">
        <v>4490</v>
      </c>
      <c r="H12" s="37"/>
    </row>
    <row r="13" spans="1:8" ht="19.5" customHeight="1">
      <c r="A13" s="7"/>
      <c r="B13" s="9"/>
      <c r="C13" s="9"/>
      <c r="D13" s="31"/>
      <c r="E13" s="12" t="s">
        <v>171</v>
      </c>
      <c r="F13" s="16"/>
      <c r="G13" s="15"/>
      <c r="H13" s="37"/>
    </row>
    <row r="14" spans="1:8" ht="19.5" customHeight="1">
      <c r="A14" s="7"/>
      <c r="B14" s="9"/>
      <c r="C14" s="9"/>
      <c r="D14" s="31"/>
      <c r="E14" s="12" t="s">
        <v>172</v>
      </c>
      <c r="F14" s="16">
        <v>4448.04</v>
      </c>
      <c r="G14" s="15">
        <v>436</v>
      </c>
      <c r="H14" s="37">
        <f t="shared" si="1"/>
        <v>9.802070125268658</v>
      </c>
    </row>
    <row r="15" spans="1:8" ht="19.5" customHeight="1">
      <c r="A15" s="7"/>
      <c r="B15" s="9"/>
      <c r="C15" s="9"/>
      <c r="D15" s="31"/>
      <c r="E15" s="12" t="s">
        <v>173</v>
      </c>
      <c r="F15" s="16">
        <v>1469.53</v>
      </c>
      <c r="G15" s="15">
        <v>1421</v>
      </c>
      <c r="H15" s="37">
        <f t="shared" si="1"/>
        <v>96.697583581145</v>
      </c>
    </row>
    <row r="16" spans="1:8" ht="19.5" customHeight="1">
      <c r="A16" s="7"/>
      <c r="B16" s="9"/>
      <c r="C16" s="9"/>
      <c r="D16" s="31"/>
      <c r="E16" s="12" t="s">
        <v>174</v>
      </c>
      <c r="F16" s="16">
        <v>680.16</v>
      </c>
      <c r="G16" s="15"/>
      <c r="H16" s="37">
        <f t="shared" si="1"/>
        <v>0</v>
      </c>
    </row>
    <row r="17" spans="1:8" ht="19.5" customHeight="1">
      <c r="A17" s="7"/>
      <c r="B17" s="9"/>
      <c r="C17" s="9"/>
      <c r="D17" s="31"/>
      <c r="E17" s="7" t="s">
        <v>175</v>
      </c>
      <c r="F17" s="15">
        <f>SUM(F18:F20)</f>
        <v>136215</v>
      </c>
      <c r="G17" s="15">
        <f>SUM(G18:G20)</f>
        <v>133426</v>
      </c>
      <c r="H17" s="37">
        <f t="shared" si="1"/>
        <v>97.95250156003377</v>
      </c>
    </row>
    <row r="18" spans="1:8" ht="19.5" customHeight="1">
      <c r="A18" s="7"/>
      <c r="B18" s="9"/>
      <c r="C18" s="9"/>
      <c r="D18" s="31"/>
      <c r="E18" s="12" t="s">
        <v>176</v>
      </c>
      <c r="F18" s="15">
        <v>75694</v>
      </c>
      <c r="G18" s="15">
        <v>72071</v>
      </c>
      <c r="H18" s="37">
        <f t="shared" si="1"/>
        <v>95.21362327265041</v>
      </c>
    </row>
    <row r="19" spans="1:8" ht="19.5" customHeight="1">
      <c r="A19" s="7"/>
      <c r="B19" s="9"/>
      <c r="C19" s="9"/>
      <c r="D19" s="31"/>
      <c r="E19" s="12" t="s">
        <v>177</v>
      </c>
      <c r="F19" s="15">
        <v>60521</v>
      </c>
      <c r="G19" s="15">
        <v>61355</v>
      </c>
      <c r="H19" s="37">
        <f t="shared" si="1"/>
        <v>101.3780340708184</v>
      </c>
    </row>
    <row r="20" spans="1:8" ht="19.5" customHeight="1">
      <c r="A20" s="7"/>
      <c r="B20" s="9"/>
      <c r="C20" s="9"/>
      <c r="D20" s="31"/>
      <c r="E20" s="12" t="s">
        <v>178</v>
      </c>
      <c r="F20" s="15"/>
      <c r="G20" s="15"/>
      <c r="H20" s="37"/>
    </row>
    <row r="21" spans="1:8" ht="19.5" customHeight="1">
      <c r="A21" s="7"/>
      <c r="B21" s="9"/>
      <c r="C21" s="9"/>
      <c r="D21" s="31"/>
      <c r="E21" s="7" t="s">
        <v>179</v>
      </c>
      <c r="F21" s="15">
        <f>SUM(F22:F23)</f>
        <v>12337</v>
      </c>
      <c r="G21" s="15">
        <f>SUM(G22:G23)</f>
        <v>13658</v>
      </c>
      <c r="H21" s="37">
        <f t="shared" si="1"/>
        <v>110.70762746210585</v>
      </c>
    </row>
    <row r="22" spans="1:8" ht="19.5" customHeight="1">
      <c r="A22" s="7"/>
      <c r="B22" s="9"/>
      <c r="C22" s="9"/>
      <c r="D22" s="31"/>
      <c r="E22" s="12" t="s">
        <v>180</v>
      </c>
      <c r="F22" s="15">
        <v>12150</v>
      </c>
      <c r="G22" s="15">
        <v>12799</v>
      </c>
      <c r="H22" s="37">
        <f t="shared" si="1"/>
        <v>105.34156378600824</v>
      </c>
    </row>
    <row r="23" spans="1:8" ht="19.5" customHeight="1">
      <c r="A23" s="7"/>
      <c r="B23" s="9"/>
      <c r="C23" s="9"/>
      <c r="D23" s="31"/>
      <c r="E23" s="12" t="s">
        <v>181</v>
      </c>
      <c r="F23" s="15">
        <v>187</v>
      </c>
      <c r="G23" s="15">
        <v>859</v>
      </c>
      <c r="H23" s="37">
        <f t="shared" si="1"/>
        <v>459.3582887700535</v>
      </c>
    </row>
    <row r="24" spans="1:8" ht="19.5" customHeight="1">
      <c r="A24" s="7"/>
      <c r="B24" s="9"/>
      <c r="C24" s="9"/>
      <c r="D24" s="31"/>
      <c r="E24" s="7" t="s">
        <v>182</v>
      </c>
      <c r="F24" s="15">
        <f>SUM(F25:F26)</f>
        <v>4392</v>
      </c>
      <c r="G24" s="15">
        <f>SUM(G25:G26)</f>
        <v>6854</v>
      </c>
      <c r="H24" s="37">
        <f t="shared" si="1"/>
        <v>156.05646630236794</v>
      </c>
    </row>
    <row r="25" spans="1:8" ht="19.5" customHeight="1">
      <c r="A25" s="7"/>
      <c r="B25" s="9"/>
      <c r="C25" s="9"/>
      <c r="D25" s="31"/>
      <c r="E25" s="12" t="s">
        <v>183</v>
      </c>
      <c r="F25" s="15">
        <v>1501</v>
      </c>
      <c r="G25" s="15">
        <v>1940</v>
      </c>
      <c r="H25" s="37">
        <f t="shared" si="1"/>
        <v>129.24716855429713</v>
      </c>
    </row>
    <row r="26" spans="1:8" ht="19.5" customHeight="1">
      <c r="A26" s="7"/>
      <c r="B26" s="9"/>
      <c r="C26" s="9"/>
      <c r="D26" s="31"/>
      <c r="E26" s="12" t="s">
        <v>184</v>
      </c>
      <c r="F26" s="15">
        <v>2891</v>
      </c>
      <c r="G26" s="15">
        <v>4914</v>
      </c>
      <c r="H26" s="37">
        <f t="shared" si="1"/>
        <v>169.97578692493946</v>
      </c>
    </row>
    <row r="27" spans="1:8" ht="19.5" customHeight="1">
      <c r="A27" s="7"/>
      <c r="B27" s="9"/>
      <c r="C27" s="9"/>
      <c r="D27" s="31"/>
      <c r="E27" s="7" t="s">
        <v>185</v>
      </c>
      <c r="F27" s="16">
        <v>168404.23</v>
      </c>
      <c r="G27" s="15">
        <v>163946</v>
      </c>
      <c r="H27" s="37">
        <f t="shared" si="1"/>
        <v>97.35266150974948</v>
      </c>
    </row>
    <row r="28" spans="1:8" ht="19.5" customHeight="1">
      <c r="A28" s="7"/>
      <c r="B28" s="9"/>
      <c r="C28" s="9"/>
      <c r="D28" s="31"/>
      <c r="E28" s="7" t="s">
        <v>186</v>
      </c>
      <c r="F28" s="16">
        <v>15834.58</v>
      </c>
      <c r="G28" s="15">
        <v>17479</v>
      </c>
      <c r="H28" s="37">
        <f t="shared" si="1"/>
        <v>110.3849928447739</v>
      </c>
    </row>
    <row r="29" spans="1:8" ht="19.5" customHeight="1">
      <c r="A29" s="7"/>
      <c r="B29" s="9"/>
      <c r="C29" s="9"/>
      <c r="D29" s="31"/>
      <c r="E29" s="7" t="s">
        <v>187</v>
      </c>
      <c r="F29" s="16">
        <v>75222.35</v>
      </c>
      <c r="G29" s="15">
        <v>71458</v>
      </c>
      <c r="H29" s="37">
        <f t="shared" si="1"/>
        <v>94.99570273994364</v>
      </c>
    </row>
    <row r="30" spans="1:8" ht="19.5" customHeight="1">
      <c r="A30" s="7"/>
      <c r="B30" s="9"/>
      <c r="C30" s="9"/>
      <c r="D30" s="31"/>
      <c r="E30" s="7" t="s">
        <v>188</v>
      </c>
      <c r="F30" s="16">
        <v>229042</v>
      </c>
      <c r="G30" s="19">
        <v>223083</v>
      </c>
      <c r="H30" s="37">
        <f t="shared" si="1"/>
        <v>97.39829376271601</v>
      </c>
    </row>
    <row r="31" spans="1:8" ht="19.5" customHeight="1">
      <c r="A31" s="7"/>
      <c r="B31" s="9"/>
      <c r="C31" s="9"/>
      <c r="D31" s="31"/>
      <c r="E31" s="6" t="s">
        <v>68</v>
      </c>
      <c r="F31" s="192">
        <f>SUM(F9,F17,F21,F24,F27,F28,F29,F30)</f>
        <v>651368.65</v>
      </c>
      <c r="G31" s="193">
        <f>SUM(G9,G17,G21,G24,G27,G28,G29,G30)</f>
        <v>639338</v>
      </c>
      <c r="H31" s="43">
        <f t="shared" si="1"/>
        <v>98.15301979915674</v>
      </c>
    </row>
    <row r="32" spans="1:8" ht="19.5" customHeight="1">
      <c r="A32" s="7"/>
      <c r="B32" s="9"/>
      <c r="C32" s="9"/>
      <c r="D32" s="31"/>
      <c r="E32" s="7" t="s">
        <v>189</v>
      </c>
      <c r="F32" s="15">
        <f>B33-F31</f>
        <v>95335.34999999998</v>
      </c>
      <c r="G32" s="15">
        <f>C33-G31</f>
        <v>82569</v>
      </c>
      <c r="H32" s="37">
        <f t="shared" si="1"/>
        <v>86.60900704722857</v>
      </c>
    </row>
    <row r="33" spans="1:8" ht="19.5" customHeight="1">
      <c r="A33" s="6" t="s">
        <v>36</v>
      </c>
      <c r="B33" s="42">
        <f>SUM(B4:B12)</f>
        <v>746704</v>
      </c>
      <c r="C33" s="42">
        <f>SUM(C4:C12)</f>
        <v>721907</v>
      </c>
      <c r="D33" s="43">
        <f>C33/B33*100</f>
        <v>96.67913925732284</v>
      </c>
      <c r="E33" s="6" t="s">
        <v>190</v>
      </c>
      <c r="F33" s="193">
        <f>SUM(F31:F32)</f>
        <v>746704</v>
      </c>
      <c r="G33" s="193">
        <f>SUM(G31:G32)</f>
        <v>721907</v>
      </c>
      <c r="H33" s="43">
        <f t="shared" si="1"/>
        <v>96.67913925732284</v>
      </c>
    </row>
  </sheetData>
  <sheetProtection/>
  <mergeCells count="2">
    <mergeCell ref="A1:H1"/>
    <mergeCell ref="F2:H2"/>
  </mergeCells>
  <printOptions horizontalCentered="1"/>
  <pageMargins left="0.31" right="0.31" top="0.71" bottom="0.59" header="0.51" footer="0.51"/>
  <pageSetup firstPageNumber="27" useFirstPageNumber="1" horizontalDpi="600" verticalDpi="600" orientation="portrait" paperSize="9" scale="85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相伴一生</cp:lastModifiedBy>
  <cp:lastPrinted>2018-02-22T13:09:19Z</cp:lastPrinted>
  <dcterms:created xsi:type="dcterms:W3CDTF">2014-12-26T07:11:22Z</dcterms:created>
  <dcterms:modified xsi:type="dcterms:W3CDTF">2018-03-14T08:23:06Z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